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5" yWindow="-15" windowWidth="21840" windowHeight="6180" tabRatio="733" activeTab="2"/>
  </bookViews>
  <sheets>
    <sheet name="Főösszesítő" sheetId="5" r:id="rId1"/>
    <sheet name="Bontás" sheetId="8" r:id="rId2"/>
    <sheet name="Nagy udvar" sheetId="3" r:id="rId3"/>
    <sheet name="I. Kis udvar" sheetId="6" r:id="rId4"/>
    <sheet name="II. Kis udvar" sheetId="7" r:id="rId5"/>
    <sheet name="Kertészeti munkák" sheetId="9" r:id="rId6"/>
    <sheet name="Vízes Játszótér" sheetId="11" r:id="rId7"/>
    <sheet name="Öntözés" sheetId="10" r:id="rId8"/>
  </sheets>
  <definedNames>
    <definedName name="_xlnm._FilterDatabase" localSheetId="7" hidden="1">Öntözés!$C$1:$C$648</definedName>
    <definedName name="_xlnm._FilterDatabase" localSheetId="6" hidden="1">'Vízes Játszótér'!$C$1:$C$644</definedName>
    <definedName name="Bontás_01">Bontás!$B$50</definedName>
    <definedName name="dflt1" localSheetId="6">'Vízes Játszótér'!#REF!</definedName>
    <definedName name="dflt1">Öntözés!#REF!</definedName>
    <definedName name="_xlnm.Criteria" localSheetId="7">Öntözés!$C$1:$C$2</definedName>
    <definedName name="_xlnm.Criteria" localSheetId="6">'Vízes Játszótér'!$C$1:$C$2</definedName>
    <definedName name="_xlnm.Print_Area" localSheetId="1">Bontás!$A$1:$M$141</definedName>
    <definedName name="_xlnm.Print_Area" localSheetId="0">Főösszesítő!$A$1:$J$42</definedName>
    <definedName name="_xlnm.Print_Area" localSheetId="3">'I. Kis udvar'!$A$1:$M$295</definedName>
    <definedName name="_xlnm.Print_Area" localSheetId="4">'II. Kis udvar'!$A$1:$M$288</definedName>
    <definedName name="_xlnm.Print_Area" localSheetId="5">'Kertészeti munkák'!$A$1:$M$104</definedName>
    <definedName name="_xlnm.Print_Area" localSheetId="2">'Nagy udvar'!$A$1:$M$309</definedName>
    <definedName name="Udvar_11">'Nagy udvar'!$B$60</definedName>
    <definedName name="Udvar_12">'Nagy udvar'!#REF!</definedName>
    <definedName name="Udvar_13">'Nagy udvar'!$B$80</definedName>
    <definedName name="Udvar_14">'Nagy udvar'!$B$163</definedName>
    <definedName name="Udvar_15">'Nagy udvar'!$B$187</definedName>
    <definedName name="Udvar_16">'Nagy udvar'!$B$212</definedName>
    <definedName name="Udvar_17">'Nagy udvar'!$B$276</definedName>
    <definedName name="Udvar_21">'I. Kis udvar'!$B$60</definedName>
    <definedName name="Udvar_22">'I. Kis udvar'!#REF!</definedName>
    <definedName name="Udvar_23">'I. Kis udvar'!$B$80</definedName>
    <definedName name="Udvar_24">'I. Kis udvar'!$B$162</definedName>
    <definedName name="Udvar_25">'I. Kis udvar'!$B$186</definedName>
    <definedName name="Udvar_26">'I. Kis udvar'!$B$211</definedName>
    <definedName name="Udvar_27">'I. Kis udvar'!$B$269</definedName>
    <definedName name="Udvar_31">'II. Kis udvar'!$B$60</definedName>
    <definedName name="Udvar_32">'II. Kis udvar'!#REF!</definedName>
    <definedName name="Udvar_33">'II. Kis udvar'!$B$80</definedName>
    <definedName name="Udvar_34">'II. Kis udvar'!$B$162</definedName>
    <definedName name="Udvar_35">'II. Kis udvar'!$B$186</definedName>
    <definedName name="Udvar_36">'II. Kis udvar'!$B$211</definedName>
    <definedName name="Udvar_37">'II. Kis udvar'!$B$269</definedName>
  </definedNames>
  <calcPr calcId="145621"/>
</workbook>
</file>

<file path=xl/calcChain.xml><?xml version="1.0" encoding="utf-8"?>
<calcChain xmlns="http://schemas.openxmlformats.org/spreadsheetml/2006/main">
  <c r="H205" i="3" l="1"/>
  <c r="M205" i="3" s="1"/>
  <c r="F205" i="3"/>
  <c r="K205" i="3" s="1"/>
  <c r="K199" i="3"/>
  <c r="H199" i="3"/>
  <c r="M199" i="3" s="1"/>
  <c r="F199" i="3"/>
  <c r="A197" i="3"/>
  <c r="A202" i="3" s="1"/>
  <c r="M194" i="3"/>
  <c r="K194" i="3"/>
  <c r="H194" i="3"/>
  <c r="F194" i="3"/>
  <c r="M68" i="8" l="1"/>
  <c r="K68" i="8"/>
  <c r="M74" i="8"/>
  <c r="K74" i="8"/>
  <c r="A71" i="8"/>
  <c r="J30" i="5" l="1"/>
  <c r="H30" i="5"/>
  <c r="J28" i="5" l="1"/>
  <c r="H28" i="5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C620" i="11"/>
  <c r="C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C586" i="11"/>
  <c r="C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C568" i="11"/>
  <c r="C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C442" i="11"/>
  <c r="C441" i="11"/>
  <c r="E440" i="11"/>
  <c r="E439" i="11"/>
  <c r="E438" i="11"/>
  <c r="E437" i="11"/>
  <c r="E436" i="11"/>
  <c r="E435" i="11"/>
  <c r="E434" i="11"/>
  <c r="E433" i="11"/>
  <c r="E432" i="11"/>
  <c r="E431" i="11"/>
  <c r="E430" i="11"/>
  <c r="C429" i="11"/>
  <c r="C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C339" i="11"/>
  <c r="C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C289" i="11"/>
  <c r="C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C172" i="11"/>
  <c r="C171" i="11"/>
  <c r="E170" i="11"/>
  <c r="E169" i="11"/>
  <c r="E168" i="11"/>
  <c r="E167" i="11"/>
  <c r="E166" i="11"/>
  <c r="C165" i="11"/>
  <c r="C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C145" i="11"/>
  <c r="C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C80" i="11"/>
  <c r="C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C52" i="11"/>
  <c r="C51" i="11"/>
  <c r="E50" i="11"/>
  <c r="E49" i="11"/>
  <c r="E48" i="11"/>
  <c r="E47" i="11"/>
  <c r="E46" i="11"/>
  <c r="E45" i="11"/>
  <c r="C44" i="11"/>
  <c r="C43" i="11"/>
  <c r="E42" i="11"/>
  <c r="E41" i="11"/>
  <c r="E40" i="11"/>
  <c r="E39" i="11"/>
  <c r="E38" i="11"/>
  <c r="E37" i="11"/>
  <c r="E36" i="11"/>
  <c r="E35" i="11"/>
  <c r="C34" i="11"/>
  <c r="C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648" i="11" s="1"/>
  <c r="E654" i="11" s="1"/>
  <c r="E8" i="11"/>
  <c r="E7" i="11"/>
  <c r="C6" i="11"/>
  <c r="E648" i="10"/>
  <c r="E647" i="10"/>
  <c r="E646" i="10"/>
  <c r="E645" i="10"/>
  <c r="E644" i="10"/>
  <c r="E643" i="10"/>
  <c r="E642" i="10"/>
  <c r="E641" i="10"/>
  <c r="E640" i="10"/>
  <c r="E639" i="10"/>
  <c r="E638" i="10"/>
  <c r="E637" i="10"/>
  <c r="E636" i="10"/>
  <c r="E635" i="10"/>
  <c r="E634" i="10"/>
  <c r="E633" i="10"/>
  <c r="E632" i="10"/>
  <c r="E631" i="10"/>
  <c r="E630" i="10"/>
  <c r="E629" i="10"/>
  <c r="E628" i="10"/>
  <c r="E627" i="10"/>
  <c r="E626" i="10"/>
  <c r="E625" i="10"/>
  <c r="C624" i="10"/>
  <c r="C623" i="10"/>
  <c r="E622" i="10"/>
  <c r="E621" i="10"/>
  <c r="E620" i="10"/>
  <c r="E619" i="10"/>
  <c r="E618" i="10"/>
  <c r="E617" i="10"/>
  <c r="E616" i="10"/>
  <c r="E615" i="10"/>
  <c r="E614" i="10"/>
  <c r="E613" i="10"/>
  <c r="E612" i="10"/>
  <c r="E611" i="10"/>
  <c r="E610" i="10"/>
  <c r="E609" i="10"/>
  <c r="E608" i="10"/>
  <c r="E607" i="10"/>
  <c r="E606" i="10"/>
  <c r="E605" i="10"/>
  <c r="E604" i="10"/>
  <c r="E603" i="10"/>
  <c r="E602" i="10"/>
  <c r="E601" i="10"/>
  <c r="E600" i="10"/>
  <c r="E599" i="10"/>
  <c r="E598" i="10"/>
  <c r="E597" i="10"/>
  <c r="E596" i="10"/>
  <c r="E595" i="10"/>
  <c r="E594" i="10"/>
  <c r="E593" i="10"/>
  <c r="E592" i="10"/>
  <c r="E591" i="10"/>
  <c r="C590" i="10"/>
  <c r="C589" i="10"/>
  <c r="E588" i="10"/>
  <c r="E587" i="10"/>
  <c r="E586" i="10"/>
  <c r="E585" i="10"/>
  <c r="E584" i="10"/>
  <c r="E583" i="10"/>
  <c r="E582" i="10"/>
  <c r="E581" i="10"/>
  <c r="E580" i="10"/>
  <c r="E579" i="10"/>
  <c r="E578" i="10"/>
  <c r="E577" i="10"/>
  <c r="E576" i="10"/>
  <c r="E575" i="10"/>
  <c r="E574" i="10"/>
  <c r="E573" i="10"/>
  <c r="C572" i="10"/>
  <c r="C571" i="10"/>
  <c r="E570" i="10"/>
  <c r="E569" i="10"/>
  <c r="E568" i="10"/>
  <c r="E567" i="10"/>
  <c r="E566" i="10"/>
  <c r="E565" i="10"/>
  <c r="E564" i="10"/>
  <c r="E563" i="10"/>
  <c r="E562" i="10"/>
  <c r="E561" i="10"/>
  <c r="E560" i="10"/>
  <c r="E559" i="10"/>
  <c r="E558" i="10"/>
  <c r="E557" i="10"/>
  <c r="E556" i="10"/>
  <c r="E555" i="10"/>
  <c r="E554" i="10"/>
  <c r="E553" i="10"/>
  <c r="E552" i="10"/>
  <c r="E551" i="10"/>
  <c r="E550" i="10"/>
  <c r="E549" i="10"/>
  <c r="E548" i="10"/>
  <c r="E547" i="10"/>
  <c r="E546" i="10"/>
  <c r="E545" i="10"/>
  <c r="E544" i="10"/>
  <c r="E543" i="10"/>
  <c r="E542" i="10"/>
  <c r="E541" i="10"/>
  <c r="E540" i="10"/>
  <c r="E539" i="10"/>
  <c r="E538" i="10"/>
  <c r="E537" i="10"/>
  <c r="E536" i="10"/>
  <c r="E535" i="10"/>
  <c r="E534" i="10"/>
  <c r="E533" i="10"/>
  <c r="E532" i="10"/>
  <c r="E531" i="10"/>
  <c r="E530" i="10"/>
  <c r="E529" i="10"/>
  <c r="E528" i="10"/>
  <c r="E527" i="10"/>
  <c r="E526" i="10"/>
  <c r="E525" i="10"/>
  <c r="E524" i="10"/>
  <c r="E523" i="10"/>
  <c r="E522" i="10"/>
  <c r="E521" i="10"/>
  <c r="E520" i="10"/>
  <c r="E519" i="10"/>
  <c r="E518" i="10"/>
  <c r="E517" i="10"/>
  <c r="E516" i="10"/>
  <c r="E515" i="10"/>
  <c r="E514" i="10"/>
  <c r="E513" i="10"/>
  <c r="E512" i="10"/>
  <c r="E511" i="10"/>
  <c r="E510" i="10"/>
  <c r="E509" i="10"/>
  <c r="E508" i="10"/>
  <c r="E507" i="10"/>
  <c r="E506" i="10"/>
  <c r="E505" i="10"/>
  <c r="E504" i="10"/>
  <c r="E503" i="10"/>
  <c r="E502" i="10"/>
  <c r="E501" i="10"/>
  <c r="E500" i="10"/>
  <c r="E499" i="10"/>
  <c r="E498" i="10"/>
  <c r="E497" i="10"/>
  <c r="E496" i="10"/>
  <c r="E495" i="10"/>
  <c r="E494" i="10"/>
  <c r="E493" i="10"/>
  <c r="E492" i="10"/>
  <c r="E491" i="10"/>
  <c r="E490" i="10"/>
  <c r="E489" i="10"/>
  <c r="E488" i="10"/>
  <c r="E487" i="10"/>
  <c r="E486" i="10"/>
  <c r="E485" i="10"/>
  <c r="E484" i="10"/>
  <c r="E483" i="10"/>
  <c r="E482" i="10"/>
  <c r="E481" i="10"/>
  <c r="E480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C446" i="10"/>
  <c r="C445" i="10"/>
  <c r="E444" i="10"/>
  <c r="E443" i="10"/>
  <c r="E442" i="10"/>
  <c r="E441" i="10"/>
  <c r="E440" i="10"/>
  <c r="E439" i="10"/>
  <c r="E438" i="10"/>
  <c r="E437" i="10"/>
  <c r="E436" i="10"/>
  <c r="E435" i="10"/>
  <c r="E434" i="10"/>
  <c r="C433" i="10"/>
  <c r="C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C343" i="10"/>
  <c r="C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C293" i="10"/>
  <c r="C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C171" i="10"/>
  <c r="C170" i="10"/>
  <c r="E169" i="10"/>
  <c r="E168" i="10"/>
  <c r="E167" i="10"/>
  <c r="E166" i="10"/>
  <c r="E165" i="10"/>
  <c r="C164" i="10"/>
  <c r="C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C144" i="10"/>
  <c r="C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C79" i="10"/>
  <c r="C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C51" i="10"/>
  <c r="C50" i="10"/>
  <c r="E49" i="10"/>
  <c r="E48" i="10"/>
  <c r="E47" i="10"/>
  <c r="E46" i="10"/>
  <c r="E45" i="10"/>
  <c r="E44" i="10"/>
  <c r="C43" i="10"/>
  <c r="C42" i="10"/>
  <c r="E41" i="10"/>
  <c r="E40" i="10"/>
  <c r="E39" i="10"/>
  <c r="E38" i="10"/>
  <c r="E37" i="10"/>
  <c r="E36" i="10"/>
  <c r="E35" i="10"/>
  <c r="E34" i="10"/>
  <c r="C33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652" i="10" s="1"/>
  <c r="E658" i="10" s="1"/>
  <c r="C5" i="10"/>
  <c r="E656" i="11" l="1"/>
  <c r="E655" i="11"/>
  <c r="E660" i="10"/>
  <c r="E659" i="10"/>
  <c r="M126" i="8" l="1"/>
  <c r="K126" i="8"/>
  <c r="C73" i="9" l="1"/>
  <c r="C87" i="9"/>
  <c r="K136" i="8" l="1"/>
  <c r="R87" i="9"/>
  <c r="Q87" i="9"/>
  <c r="P87" i="9"/>
  <c r="F276" i="6"/>
  <c r="C245" i="3"/>
  <c r="Q80" i="9"/>
  <c r="R80" i="9"/>
  <c r="P80" i="9"/>
  <c r="B102" i="9" l="1"/>
  <c r="A30" i="9"/>
  <c r="A37" i="9" s="1"/>
  <c r="K87" i="9" l="1"/>
  <c r="M87" i="9"/>
  <c r="M80" i="9"/>
  <c r="A44" i="9"/>
  <c r="K80" i="9"/>
  <c r="A52" i="9" l="1"/>
  <c r="A60" i="9" s="1"/>
  <c r="A68" i="9" l="1"/>
  <c r="A76" i="9" s="1"/>
  <c r="A83" i="9" s="1"/>
  <c r="A90" i="9" l="1"/>
  <c r="A97" i="9" s="1"/>
  <c r="C99" i="9" l="1"/>
  <c r="K99" i="9" s="1"/>
  <c r="C94" i="9"/>
  <c r="M73" i="9"/>
  <c r="K57" i="9"/>
  <c r="C27" i="9"/>
  <c r="M94" i="9"/>
  <c r="K94" i="9"/>
  <c r="M27" i="9"/>
  <c r="A7" i="9"/>
  <c r="A5" i="9"/>
  <c r="A4" i="9"/>
  <c r="A3" i="9"/>
  <c r="A2" i="9"/>
  <c r="M49" i="9" l="1"/>
  <c r="C41" i="9"/>
  <c r="K65" i="9"/>
  <c r="C34" i="9"/>
  <c r="K34" i="9" s="1"/>
  <c r="M57" i="9"/>
  <c r="K73" i="9"/>
  <c r="K49" i="9"/>
  <c r="M65" i="9"/>
  <c r="M99" i="9"/>
  <c r="K27" i="9"/>
  <c r="C91" i="8"/>
  <c r="B50" i="8"/>
  <c r="B139" i="8" s="1"/>
  <c r="A37" i="8"/>
  <c r="A35" i="8"/>
  <c r="A34" i="8"/>
  <c r="A33" i="8"/>
  <c r="A32" i="8"/>
  <c r="A7" i="8"/>
  <c r="A5" i="8"/>
  <c r="A4" i="8"/>
  <c r="A3" i="8"/>
  <c r="A2" i="8"/>
  <c r="C238" i="7"/>
  <c r="A272" i="7"/>
  <c r="B269" i="7"/>
  <c r="B286" i="7" s="1"/>
  <c r="B211" i="7"/>
  <c r="B265" i="7" s="1"/>
  <c r="A196" i="7"/>
  <c r="A201" i="7" s="1"/>
  <c r="B186" i="7"/>
  <c r="B207" i="7" s="1"/>
  <c r="B162" i="7"/>
  <c r="B182" i="7" s="1"/>
  <c r="C146" i="7"/>
  <c r="C134" i="7"/>
  <c r="C124" i="7"/>
  <c r="C114" i="7"/>
  <c r="C103" i="7"/>
  <c r="C97" i="7"/>
  <c r="A94" i="7"/>
  <c r="C91" i="7"/>
  <c r="C108" i="7" s="1"/>
  <c r="B80" i="7"/>
  <c r="B158" i="7" s="1"/>
  <c r="A70" i="7"/>
  <c r="B60" i="7"/>
  <c r="B76" i="7" s="1"/>
  <c r="A49" i="7"/>
  <c r="A47" i="7"/>
  <c r="A45" i="7"/>
  <c r="A44" i="7"/>
  <c r="A43" i="7"/>
  <c r="A42" i="7"/>
  <c r="A7" i="7"/>
  <c r="A5" i="7"/>
  <c r="A4" i="7"/>
  <c r="A3" i="7"/>
  <c r="A2" i="7"/>
  <c r="C238" i="6"/>
  <c r="A272" i="6"/>
  <c r="B269" i="6"/>
  <c r="B293" i="6" s="1"/>
  <c r="N232" i="6"/>
  <c r="N225" i="6"/>
  <c r="B211" i="6"/>
  <c r="B265" i="6" s="1"/>
  <c r="A196" i="6"/>
  <c r="A201" i="6" s="1"/>
  <c r="B186" i="6"/>
  <c r="B207" i="6" s="1"/>
  <c r="B162" i="6"/>
  <c r="B182" i="6" s="1"/>
  <c r="C146" i="6"/>
  <c r="C134" i="6"/>
  <c r="C124" i="6"/>
  <c r="C114" i="6"/>
  <c r="C103" i="6"/>
  <c r="C97" i="6"/>
  <c r="A94" i="6"/>
  <c r="C91" i="6"/>
  <c r="C108" i="6" s="1"/>
  <c r="B80" i="6"/>
  <c r="B158" i="6" s="1"/>
  <c r="A70" i="6"/>
  <c r="B60" i="6"/>
  <c r="B76" i="6" s="1"/>
  <c r="A49" i="6"/>
  <c r="A47" i="6"/>
  <c r="A45" i="6"/>
  <c r="A44" i="6"/>
  <c r="A43" i="6"/>
  <c r="A42" i="6"/>
  <c r="A7" i="6"/>
  <c r="A5" i="6"/>
  <c r="A4" i="6"/>
  <c r="A3" i="6"/>
  <c r="A2" i="6"/>
  <c r="A77" i="8" l="1"/>
  <c r="A83" i="8" s="1"/>
  <c r="M41" i="9"/>
  <c r="K41" i="9"/>
  <c r="K102" i="9" s="1"/>
  <c r="M34" i="9"/>
  <c r="A100" i="7"/>
  <c r="A106" i="7" s="1"/>
  <c r="A220" i="7"/>
  <c r="A228" i="7" s="1"/>
  <c r="A100" i="6"/>
  <c r="A106" i="6" s="1"/>
  <c r="A111" i="6" s="1"/>
  <c r="A220" i="6"/>
  <c r="A228" i="6" s="1"/>
  <c r="C147" i="3"/>
  <c r="C114" i="3"/>
  <c r="H26" i="5" l="1"/>
  <c r="M102" i="9"/>
  <c r="A111" i="7"/>
  <c r="A121" i="7" s="1"/>
  <c r="A88" i="8"/>
  <c r="A235" i="7"/>
  <c r="A241" i="7" s="1"/>
  <c r="A173" i="7"/>
  <c r="A121" i="6"/>
  <c r="A173" i="6"/>
  <c r="A235" i="6"/>
  <c r="J26" i="5" l="1"/>
  <c r="K104" i="9"/>
  <c r="A94" i="8"/>
  <c r="A99" i="8" s="1"/>
  <c r="A105" i="8" s="1"/>
  <c r="A112" i="8" s="1"/>
  <c r="A131" i="7"/>
  <c r="A247" i="7"/>
  <c r="A241" i="6"/>
  <c r="A247" i="6" s="1"/>
  <c r="A131" i="6"/>
  <c r="A279" i="6"/>
  <c r="A286" i="6" s="1"/>
  <c r="C91" i="3"/>
  <c r="C97" i="3"/>
  <c r="A94" i="3"/>
  <c r="C103" i="3"/>
  <c r="A117" i="8" l="1"/>
  <c r="A279" i="7"/>
  <c r="A253" i="7"/>
  <c r="A259" i="7" s="1"/>
  <c r="A141" i="7"/>
  <c r="A151" i="7" s="1"/>
  <c r="A253" i="6"/>
  <c r="A259" i="6" s="1"/>
  <c r="A100" i="3"/>
  <c r="A123" i="8" l="1"/>
  <c r="A129" i="8" s="1"/>
  <c r="A134" i="8" s="1"/>
  <c r="A141" i="6"/>
  <c r="A151" i="6" s="1"/>
  <c r="A279" i="3"/>
  <c r="B276" i="3"/>
  <c r="B307" i="3" s="1"/>
  <c r="B212" i="3"/>
  <c r="B272" i="3" s="1"/>
  <c r="B187" i="3"/>
  <c r="B208" i="3" s="1"/>
  <c r="B163" i="3"/>
  <c r="B183" i="3" s="1"/>
  <c r="B80" i="3"/>
  <c r="B159" i="3" s="1"/>
  <c r="A70" i="3"/>
  <c r="B60" i="3"/>
  <c r="B76" i="3" s="1"/>
  <c r="A49" i="3"/>
  <c r="A47" i="3"/>
  <c r="A45" i="3"/>
  <c r="A44" i="3"/>
  <c r="A43" i="3"/>
  <c r="A42" i="3"/>
  <c r="A7" i="3"/>
  <c r="A5" i="3"/>
  <c r="A4" i="3"/>
  <c r="A3" i="3"/>
  <c r="A2" i="3"/>
  <c r="K62" i="8" l="1"/>
  <c r="K131" i="8"/>
  <c r="K114" i="8"/>
  <c r="K102" i="8"/>
  <c r="K91" i="8"/>
  <c r="K80" i="8"/>
  <c r="K120" i="8"/>
  <c r="K109" i="8"/>
  <c r="K96" i="8"/>
  <c r="K85" i="8"/>
  <c r="M120" i="8"/>
  <c r="M62" i="8"/>
  <c r="M114" i="8"/>
  <c r="M91" i="8"/>
  <c r="M96" i="8"/>
  <c r="M102" i="8"/>
  <c r="M109" i="8"/>
  <c r="M131" i="8"/>
  <c r="M136" i="8"/>
  <c r="M85" i="8"/>
  <c r="M80" i="8"/>
  <c r="K56" i="8"/>
  <c r="M56" i="8"/>
  <c r="K67" i="3"/>
  <c r="F67" i="7"/>
  <c r="K67" i="7" s="1"/>
  <c r="F67" i="6"/>
  <c r="K67" i="6" s="1"/>
  <c r="K283" i="7"/>
  <c r="K276" i="7"/>
  <c r="M283" i="7"/>
  <c r="M276" i="7"/>
  <c r="M283" i="6"/>
  <c r="M297" i="3"/>
  <c r="K283" i="6"/>
  <c r="M276" i="6"/>
  <c r="K297" i="3"/>
  <c r="M290" i="6"/>
  <c r="K276" i="6"/>
  <c r="M304" i="3"/>
  <c r="M290" i="3"/>
  <c r="K290" i="6"/>
  <c r="K304" i="3"/>
  <c r="K290" i="3"/>
  <c r="M283" i="3"/>
  <c r="K283" i="3"/>
  <c r="M245" i="3"/>
  <c r="M226" i="3"/>
  <c r="K226" i="3"/>
  <c r="K245" i="3"/>
  <c r="A221" i="3"/>
  <c r="A229" i="3" s="1"/>
  <c r="C108" i="3"/>
  <c r="A106" i="3"/>
  <c r="C124" i="3"/>
  <c r="C134" i="3"/>
  <c r="K293" i="6" l="1"/>
  <c r="M293" i="6"/>
  <c r="M307" i="3"/>
  <c r="M30" i="3" s="1"/>
  <c r="M139" i="8"/>
  <c r="M20" i="8" s="1"/>
  <c r="K139" i="8"/>
  <c r="K20" i="8" s="1"/>
  <c r="K307" i="3"/>
  <c r="K30" i="3" s="1"/>
  <c r="M225" i="6"/>
  <c r="M225" i="7"/>
  <c r="K225" i="6"/>
  <c r="K225" i="7"/>
  <c r="F108" i="7"/>
  <c r="K108" i="7" s="1"/>
  <c r="F108" i="6"/>
  <c r="K108" i="6" s="1"/>
  <c r="M146" i="7"/>
  <c r="H146" i="6"/>
  <c r="M146" i="6" s="1"/>
  <c r="M170" i="7"/>
  <c r="H170" i="6"/>
  <c r="M170" i="6" s="1"/>
  <c r="M134" i="7"/>
  <c r="H134" i="6"/>
  <c r="M134" i="6" s="1"/>
  <c r="M218" i="3"/>
  <c r="M217" i="7"/>
  <c r="H217" i="6"/>
  <c r="M217" i="6" s="1"/>
  <c r="M269" i="3"/>
  <c r="H262" i="6"/>
  <c r="M262" i="6" s="1"/>
  <c r="M262" i="7"/>
  <c r="K239" i="3"/>
  <c r="F238" i="6"/>
  <c r="K238" i="6" s="1"/>
  <c r="K238" i="7"/>
  <c r="K91" i="3"/>
  <c r="K91" i="7"/>
  <c r="F91" i="6"/>
  <c r="K91" i="6" s="1"/>
  <c r="K193" i="7"/>
  <c r="F193" i="6"/>
  <c r="K193" i="6" s="1"/>
  <c r="K73" i="3"/>
  <c r="K76" i="3" s="1"/>
  <c r="K20" i="3" s="1"/>
  <c r="K73" i="7"/>
  <c r="K76" i="7" s="1"/>
  <c r="F73" i="6"/>
  <c r="K73" i="6" s="1"/>
  <c r="K76" i="6" s="1"/>
  <c r="K146" i="7"/>
  <c r="F146" i="6"/>
  <c r="K146" i="6" s="1"/>
  <c r="M67" i="3"/>
  <c r="M67" i="7"/>
  <c r="H67" i="6"/>
  <c r="M67" i="6" s="1"/>
  <c r="H204" i="6"/>
  <c r="M204" i="6" s="1"/>
  <c r="M204" i="7"/>
  <c r="M97" i="7"/>
  <c r="H97" i="6"/>
  <c r="M97" i="6" s="1"/>
  <c r="M124" i="7"/>
  <c r="H124" i="6"/>
  <c r="M124" i="6" s="1"/>
  <c r="K233" i="3"/>
  <c r="F232" i="6"/>
  <c r="K232" i="6" s="1"/>
  <c r="K232" i="7"/>
  <c r="K251" i="3"/>
  <c r="K244" i="7"/>
  <c r="F244" i="6"/>
  <c r="K244" i="6" s="1"/>
  <c r="K257" i="3"/>
  <c r="K250" i="7"/>
  <c r="F250" i="6"/>
  <c r="K250" i="6" s="1"/>
  <c r="K103" i="3"/>
  <c r="K103" i="7"/>
  <c r="K103" i="6"/>
  <c r="K124" i="7"/>
  <c r="F124" i="6"/>
  <c r="K124" i="6" s="1"/>
  <c r="K198" i="7"/>
  <c r="F198" i="6"/>
  <c r="K198" i="6" s="1"/>
  <c r="K286" i="7"/>
  <c r="M286" i="7"/>
  <c r="M30" i="7" s="1"/>
  <c r="M156" i="3"/>
  <c r="H155" i="6"/>
  <c r="M155" i="6" s="1"/>
  <c r="M155" i="7"/>
  <c r="M193" i="7"/>
  <c r="H193" i="6"/>
  <c r="M193" i="6" s="1"/>
  <c r="M91" i="3"/>
  <c r="M91" i="7"/>
  <c r="H91" i="6"/>
  <c r="M91" i="6" s="1"/>
  <c r="M114" i="3"/>
  <c r="M114" i="7"/>
  <c r="H114" i="6"/>
  <c r="M114" i="6" s="1"/>
  <c r="K263" i="3"/>
  <c r="K256" i="7"/>
  <c r="F256" i="6"/>
  <c r="K256" i="6" s="1"/>
  <c r="M251" i="3"/>
  <c r="M244" i="7"/>
  <c r="H244" i="6"/>
  <c r="M244" i="6" s="1"/>
  <c r="M263" i="3"/>
  <c r="M256" i="7"/>
  <c r="H256" i="6"/>
  <c r="M256" i="6" s="1"/>
  <c r="K269" i="3"/>
  <c r="F262" i="6"/>
  <c r="K262" i="6" s="1"/>
  <c r="K262" i="7"/>
  <c r="F97" i="7"/>
  <c r="K97" i="7" s="1"/>
  <c r="F97" i="6"/>
  <c r="K97" i="6" s="1"/>
  <c r="K114" i="3"/>
  <c r="K114" i="7"/>
  <c r="F114" i="6"/>
  <c r="K114" i="6" s="1"/>
  <c r="K180" i="3"/>
  <c r="K179" i="7"/>
  <c r="F179" i="6"/>
  <c r="K179" i="6" s="1"/>
  <c r="K171" i="3"/>
  <c r="K170" i="7"/>
  <c r="F170" i="6"/>
  <c r="K170" i="6" s="1"/>
  <c r="K156" i="3"/>
  <c r="K155" i="7"/>
  <c r="F155" i="6"/>
  <c r="K155" i="6" s="1"/>
  <c r="M108" i="7"/>
  <c r="H108" i="6"/>
  <c r="M108" i="6" s="1"/>
  <c r="K218" i="3"/>
  <c r="K217" i="7"/>
  <c r="F217" i="6"/>
  <c r="K217" i="6" s="1"/>
  <c r="M180" i="3"/>
  <c r="M179" i="7"/>
  <c r="H179" i="6"/>
  <c r="M179" i="6" s="1"/>
  <c r="H198" i="6"/>
  <c r="M198" i="6" s="1"/>
  <c r="M198" i="7"/>
  <c r="M103" i="3"/>
  <c r="M103" i="7"/>
  <c r="H103" i="6"/>
  <c r="M103" i="6" s="1"/>
  <c r="M233" i="3"/>
  <c r="H232" i="6"/>
  <c r="M232" i="6" s="1"/>
  <c r="M232" i="7"/>
  <c r="M239" i="3"/>
  <c r="H238" i="6"/>
  <c r="M238" i="6" s="1"/>
  <c r="M238" i="7"/>
  <c r="M257" i="3"/>
  <c r="H250" i="6"/>
  <c r="M250" i="6" s="1"/>
  <c r="M250" i="7"/>
  <c r="M73" i="3"/>
  <c r="M73" i="7"/>
  <c r="H73" i="6"/>
  <c r="M73" i="6" s="1"/>
  <c r="K134" i="7"/>
  <c r="F134" i="6"/>
  <c r="K134" i="6" s="1"/>
  <c r="F204" i="6"/>
  <c r="K204" i="6" s="1"/>
  <c r="K204" i="7"/>
  <c r="M30" i="6"/>
  <c r="A236" i="3"/>
  <c r="A174" i="3"/>
  <c r="K147" i="3"/>
  <c r="K134" i="3"/>
  <c r="M134" i="3"/>
  <c r="K124" i="3"/>
  <c r="M124" i="3"/>
  <c r="K97" i="3"/>
  <c r="M97" i="3"/>
  <c r="A111" i="3"/>
  <c r="A121" i="3" s="1"/>
  <c r="M147" i="3"/>
  <c r="M171" i="3"/>
  <c r="M108" i="3"/>
  <c r="K108" i="3"/>
  <c r="M76" i="6" l="1"/>
  <c r="M20" i="6" s="1"/>
  <c r="K182" i="6"/>
  <c r="K24" i="6" s="1"/>
  <c r="K207" i="6"/>
  <c r="K26" i="6" s="1"/>
  <c r="M207" i="6"/>
  <c r="M26" i="6" s="1"/>
  <c r="K158" i="6"/>
  <c r="K22" i="6" s="1"/>
  <c r="M272" i="3"/>
  <c r="M28" i="3" s="1"/>
  <c r="K309" i="3"/>
  <c r="K141" i="8"/>
  <c r="M265" i="6"/>
  <c r="M28" i="6" s="1"/>
  <c r="M182" i="6"/>
  <c r="M24" i="6" s="1"/>
  <c r="K265" i="6"/>
  <c r="K28" i="6" s="1"/>
  <c r="M158" i="6"/>
  <c r="M22" i="6" s="1"/>
  <c r="K272" i="3"/>
  <c r="K28" i="3" s="1"/>
  <c r="M23" i="8"/>
  <c r="K23" i="8"/>
  <c r="K265" i="7"/>
  <c r="K28" i="7" s="1"/>
  <c r="K182" i="7"/>
  <c r="K288" i="7"/>
  <c r="K30" i="7"/>
  <c r="M207" i="7"/>
  <c r="M26" i="7" s="1"/>
  <c r="M76" i="7"/>
  <c r="M20" i="7" s="1"/>
  <c r="K207" i="7"/>
  <c r="K20" i="7"/>
  <c r="M158" i="7"/>
  <c r="M22" i="7" s="1"/>
  <c r="M76" i="3"/>
  <c r="K158" i="7"/>
  <c r="M265" i="7"/>
  <c r="M28" i="7" s="1"/>
  <c r="M182" i="7"/>
  <c r="M24" i="7" s="1"/>
  <c r="K295" i="6"/>
  <c r="K30" i="6"/>
  <c r="K78" i="6"/>
  <c r="K20" i="6"/>
  <c r="A242" i="3"/>
  <c r="A286" i="3"/>
  <c r="A293" i="3" s="1"/>
  <c r="A300" i="3" s="1"/>
  <c r="M183" i="3"/>
  <c r="K183" i="3"/>
  <c r="K208" i="3"/>
  <c r="M159" i="3"/>
  <c r="M22" i="3" s="1"/>
  <c r="M208" i="3"/>
  <c r="K159" i="3"/>
  <c r="K22" i="3" s="1"/>
  <c r="J18" i="5" l="1"/>
  <c r="M26" i="3"/>
  <c r="M24" i="3"/>
  <c r="K26" i="3"/>
  <c r="K24" i="3"/>
  <c r="K209" i="6"/>
  <c r="K184" i="6"/>
  <c r="M33" i="6"/>
  <c r="J22" i="5" s="1"/>
  <c r="K160" i="6"/>
  <c r="K267" i="6"/>
  <c r="K274" i="3"/>
  <c r="K25" i="8"/>
  <c r="K27" i="8" s="1"/>
  <c r="K29" i="8" s="1"/>
  <c r="H18" i="5"/>
  <c r="K267" i="7"/>
  <c r="K78" i="7"/>
  <c r="K22" i="7"/>
  <c r="K160" i="7"/>
  <c r="M20" i="3"/>
  <c r="K78" i="3"/>
  <c r="K209" i="7"/>
  <c r="K26" i="7"/>
  <c r="M33" i="7"/>
  <c r="J24" i="5" s="1"/>
  <c r="K24" i="7"/>
  <c r="K184" i="7"/>
  <c r="K33" i="6"/>
  <c r="A248" i="3"/>
  <c r="A254" i="3" s="1"/>
  <c r="A260" i="3" s="1"/>
  <c r="A266" i="3" s="1"/>
  <c r="K185" i="3"/>
  <c r="K161" i="3"/>
  <c r="K210" i="3"/>
  <c r="K33" i="3" l="1"/>
  <c r="H20" i="5" s="1"/>
  <c r="M33" i="3"/>
  <c r="J20" i="5" s="1"/>
  <c r="J35" i="5" s="1"/>
  <c r="K33" i="7"/>
  <c r="K35" i="6"/>
  <c r="K37" i="6" s="1"/>
  <c r="K39" i="6" s="1"/>
  <c r="H22" i="5"/>
  <c r="A131" i="3"/>
  <c r="K35" i="3" l="1"/>
  <c r="K37" i="3" s="1"/>
  <c r="K39" i="3" s="1"/>
  <c r="K35" i="7"/>
  <c r="K37" i="7" s="1"/>
  <c r="K39" i="7" s="1"/>
  <c r="H24" i="5"/>
  <c r="H35" i="5" s="1"/>
  <c r="H37" i="5" s="1"/>
  <c r="H39" i="5" l="1"/>
  <c r="H41" i="5" s="1"/>
  <c r="A142" i="3"/>
  <c r="A152" i="3" s="1"/>
</calcChain>
</file>

<file path=xl/sharedStrings.xml><?xml version="1.0" encoding="utf-8"?>
<sst xmlns="http://schemas.openxmlformats.org/spreadsheetml/2006/main" count="3549" uniqueCount="863">
  <si>
    <t>m2</t>
  </si>
  <si>
    <t>MUNKANEMENKÉNTI ÖSSZESÍTŐ</t>
  </si>
  <si>
    <t>KÖLTSÉGVETÉS</t>
  </si>
  <si>
    <t>a:</t>
  </si>
  <si>
    <t>d:</t>
  </si>
  <si>
    <t>A:</t>
  </si>
  <si>
    <t>D:</t>
  </si>
  <si>
    <t>Nettó vállalási ár:</t>
  </si>
  <si>
    <r>
      <t>Ö</t>
    </r>
    <r>
      <rPr>
        <b/>
        <u/>
        <sz val="9.85"/>
        <color indexed="8"/>
        <rFont val="Arial Narrow"/>
        <family val="2"/>
      </rPr>
      <t>sszesen:</t>
    </r>
  </si>
  <si>
    <t>m3</t>
  </si>
  <si>
    <t>db</t>
  </si>
  <si>
    <t>m</t>
  </si>
  <si>
    <t>Simító hengerlés a földmű (tükör és padka) felületén, gépi erővel, 3,0 m szélességig</t>
  </si>
  <si>
    <t>A</t>
  </si>
  <si>
    <t>talajosztály: I-IV.</t>
  </si>
  <si>
    <t>10 m2</t>
  </si>
  <si>
    <t>Tükörkészítés tömörítés nélkül, sík felületen gépi erővel kiegészítő kézi munkával</t>
  </si>
  <si>
    <t>Áfa 27%:</t>
  </si>
  <si>
    <t>Bruttó vállalási ár:</t>
  </si>
  <si>
    <t>10 db</t>
  </si>
  <si>
    <t>K62-003-151</t>
  </si>
  <si>
    <t>Talajjavító réteg készítése vonalas létesítményeknél, 3,00 m szélességig vagy</t>
  </si>
  <si>
    <t>Feltöltések alap- és lábazati falak közé és alagsori vagy alá nem pincézett földszinti</t>
  </si>
  <si>
    <t>Természetes szemmegoszlású iszapmentes homok</t>
  </si>
  <si>
    <t>padozatok alá, az anyag szétterítésével, mozgatásával, homokból, 40 cm vastagságban,</t>
  </si>
  <si>
    <t>10 cm túltöltéssel</t>
  </si>
  <si>
    <t>Fakéreg terítés a beültetett felületekre 6 cm vastagságban</t>
  </si>
  <si>
    <t>K91-003-004</t>
  </si>
  <si>
    <t>Műtárgyakkal, épületekkel közvetlenül összefüggő feltöltések és előfeltöltések</t>
  </si>
  <si>
    <t>készítése tömörítés nélkül, gépi erővel, kiegészítő kézi munkával I-IV. oszt. talajban,</t>
  </si>
  <si>
    <t>KERTÉPÍTÉSI MUNKÁIHOZ</t>
  </si>
  <si>
    <t>Szegélyek</t>
  </si>
  <si>
    <t>GÖDÖLLŐ VÁROS ÖNKORMÁNYZATA</t>
  </si>
  <si>
    <t>GÖDÖLLŐI PALOTAKERTI BÖLCSŐDE</t>
  </si>
  <si>
    <t>KERTJÉNEK</t>
  </si>
  <si>
    <t>Nagy udvar</t>
  </si>
  <si>
    <t>I. Kis udvar</t>
  </si>
  <si>
    <t>II. Kis udvar</t>
  </si>
  <si>
    <t>NAGY UDVAR</t>
  </si>
  <si>
    <t>I. Bontási munkák</t>
  </si>
  <si>
    <t>FŐÖSSZESÍTŐ</t>
  </si>
  <si>
    <t>21-004-1.1.2</t>
  </si>
  <si>
    <t>szállítással: 10,1-50,0 m</t>
  </si>
  <si>
    <t>21-004-3.1</t>
  </si>
  <si>
    <t>Humuszterítés 20 cm vastagságig gépi erővel, kiegészítő kézi munkával vízszintes</t>
  </si>
  <si>
    <t>felületen 50 m-ig</t>
  </si>
  <si>
    <t>Talajelőkészítés növénytelepítéshez, növényesítendő felületek talaj előkészítése</t>
  </si>
  <si>
    <t>műtrágyával, vagy szerves trágyázással és/vagy komposzt felhasználásával,</t>
  </si>
  <si>
    <t>100 m2</t>
  </si>
  <si>
    <t>91-001-1.2.3.1.2</t>
  </si>
  <si>
    <t>ásással, sík felületen, és/vagy 20°-nál kisebb lejtőn középkötött talajon,</t>
  </si>
  <si>
    <t>talajosztály: III-IV.</t>
  </si>
  <si>
    <t>91-001-2.2.2.2</t>
  </si>
  <si>
    <t>91-001-2.2.3.2</t>
  </si>
  <si>
    <t>Gödörásás egyedi növényültetéshez, kézi erővel, ásóval,</t>
  </si>
  <si>
    <t>100 cm x 100 cm x 100 cm méretig, középkötött talajon, talajosztály: III-IV.</t>
  </si>
  <si>
    <t>60 cm x 60 cm x 60 cm méretig, középkötött talajon, talajosztály: III-IV.</t>
  </si>
  <si>
    <t>Növények szabadföldi telepítése gödör- vagy árokásás nélkül</t>
  </si>
  <si>
    <t>(külön tételben 91-001-2; 91-001-3), lombhullató fák, szoliterként, három</t>
  </si>
  <si>
    <t>karóval, földlabdás facsemetével, szervestrágyázással,</t>
  </si>
  <si>
    <t>91-003-1.1.1.1.2.2</t>
  </si>
  <si>
    <t>91-003-1.1.1.3.2.2</t>
  </si>
  <si>
    <t>(külön tételben 91-001-2; 91-001-3), lombhullató fák, szoliterként, karózás nélkül,</t>
  </si>
  <si>
    <t>földlabdás facsemetével, szervestrágyázással,</t>
  </si>
  <si>
    <t>Bokorfák növényjegyzék szerint</t>
  </si>
  <si>
    <t>Fák növényjegyzék szerint</t>
  </si>
  <si>
    <t>91-003-1.2.1.1.2.2</t>
  </si>
  <si>
    <t>(külön tételben 91-001-2; 91-001-3), cserjék, lombhullató, vagylomblevelű örökzöld</t>
  </si>
  <si>
    <t>fajokkal, szoliterként, konténeres cserjével, szervestrágyázással,</t>
  </si>
  <si>
    <t>91-003-1.5.2.2.1</t>
  </si>
  <si>
    <t>(külön tételben 91-001-2; 91-001-3), lágyszárúak, virágágyakba, évelő</t>
  </si>
  <si>
    <t>növényekkel, sík felületen és/vagy 20°-nál kisebb lejtőn,</t>
  </si>
  <si>
    <t>91-003-3.2.2.1.1</t>
  </si>
  <si>
    <t>trágyázás nélkül,</t>
  </si>
  <si>
    <t>Gumiburkolat</t>
  </si>
  <si>
    <t>21-004-5.1.1.1</t>
  </si>
  <si>
    <t>21-008-3.1.1</t>
  </si>
  <si>
    <t>21-006-1.1.4</t>
  </si>
  <si>
    <t>Tükörkiemelés 3,00 m-nél kisebb vastagságban, földkitermeléssel, I-IV. oszt.talajban,</t>
  </si>
  <si>
    <t>gépi erővel, szállítás nélkül</t>
  </si>
  <si>
    <t>21-004-4.1.2-0120189</t>
  </si>
  <si>
    <t>építményen belül, osztályozatlan kavicsból,</t>
  </si>
  <si>
    <t>Természetes szemmegoszlású homokos kavics, THK 0/32 P-TT</t>
  </si>
  <si>
    <t>K92-021-2.2.2</t>
  </si>
  <si>
    <t>25 mm vtg. SBR öntött alapréteg és 5 mm vtg. EPDM öntött fedőréteg</t>
  </si>
  <si>
    <t>Mozaikkavics burkolat</t>
  </si>
  <si>
    <t>Kavicsmozaik burkolat készítése, élére állított kavicsokból, 7 cm vtg. Cementes</t>
  </si>
  <si>
    <t>homokágyazatba fektetve</t>
  </si>
  <si>
    <t>Terasz fapadló burkolat</t>
  </si>
  <si>
    <t>42-042-2.1-9120101</t>
  </si>
  <si>
    <t>Hajópadló fektetés párnafákra, szalagmintába (futómintába) rakva,</t>
  </si>
  <si>
    <t>Homokozó</t>
  </si>
  <si>
    <t>21-011-7.1-0120402</t>
  </si>
  <si>
    <t>K91-004-2.9-0110954</t>
  </si>
  <si>
    <t>Kertépítő elemek elhelyezése előregyártott elemekből, ágyásszegélyek, fémlemezből,</t>
  </si>
  <si>
    <t>kézi erővel</t>
  </si>
  <si>
    <t>Fémlemez ágyásszegély 3 x 250 mm</t>
  </si>
  <si>
    <t>36-090-1.1.3-0550040</t>
  </si>
  <si>
    <t>Vakolatjavítás oldalfalon, tégla-, beton-, kőfelületen vagy építőlemezen, a meglazult,</t>
  </si>
  <si>
    <t>sérült vakolat előzetes leverésével, hiánypótlás 25% felett,</t>
  </si>
  <si>
    <t>Hvb8-mc, beltéri, vakoló cementes mészhabarcs mészpéppel</t>
  </si>
  <si>
    <t>47-011-15.1.1.2-0151171</t>
  </si>
  <si>
    <t>Diszperziós festés műanyag bázisú vizes-diszperziós  fehér vagy gyárilag színezett</t>
  </si>
  <si>
    <t>festékkel, új vagy régi lekapart, előkészített alapfelületen, vakolaton, két rétegben,</t>
  </si>
  <si>
    <t>tagolt sima felületen,</t>
  </si>
  <si>
    <t>Héra diszperziós belső falfesték, fehér, EAN: 5995061999118</t>
  </si>
  <si>
    <t>Padló alatti illetve falba süllyeszthető bűzelzáró, padló alatti 1, 2, 3 ágú elhelyezése,</t>
  </si>
  <si>
    <t>ACO EG 150 padlóösszefolyó, perforált ráccsal, 150x150 mm</t>
  </si>
  <si>
    <t>82-009-21.1</t>
  </si>
  <si>
    <t>53-001-31.2.1</t>
  </si>
  <si>
    <t>Lefolyócsatlakozás kialakítása meglévő csatornahálózathoz igazítva, egyoldalon</t>
  </si>
  <si>
    <t>tokos műanyag csatornacső elemekkel, földárokba, gumigyűrűs kötéssel,</t>
  </si>
  <si>
    <t>csőidomokkal</t>
  </si>
  <si>
    <t>53-201-1</t>
  </si>
  <si>
    <t>Játszóterek építése helyszíni betonalap készítéssel, komplett foglalkoztató</t>
  </si>
  <si>
    <t>játékok (tematikus), 1-6 éves korig, esésvédelem nélkül,</t>
  </si>
  <si>
    <t>Süllyesztett trambulin</t>
  </si>
  <si>
    <t>Játszóterek építése helyszíni betonalap készítéssel, csúszdák elhelyezése,</t>
  </si>
  <si>
    <t>max. 21 m² esésvédelemmel, bébi méret, 1-3 éves korig,</t>
  </si>
  <si>
    <t>Csúszda</t>
  </si>
  <si>
    <t>Játszóterek építése helyszíni betonalap készítéssel, mászókák elhelyezése,</t>
  </si>
  <si>
    <t>Farönk mászóka</t>
  </si>
  <si>
    <t>92-003-2.1-9200001</t>
  </si>
  <si>
    <t>Kerti fa építmények, fakerítések és kapuk kialakítása, előre gyártott elemekből,</t>
  </si>
  <si>
    <t>92-001-11.10.1.1-9201002</t>
  </si>
  <si>
    <t>Egyedi fa kiskapu</t>
  </si>
  <si>
    <t>92-003-2.9-9200003</t>
  </si>
  <si>
    <t>Kerti fa építmények, fa pergola,</t>
  </si>
  <si>
    <t>Teraszárnyékoló pergola, részletterv szerint</t>
  </si>
  <si>
    <t>részben polikarbonát fedéssel, vízelvezető csatornával,</t>
  </si>
  <si>
    <t>44 m2 vászon árnyékolóval</t>
  </si>
  <si>
    <t>92-003-2.9-9200004</t>
  </si>
  <si>
    <t>Előtető pergola, részletterv szerint</t>
  </si>
  <si>
    <t>92-003-2.20-9200006</t>
  </si>
  <si>
    <t>Kerti fa építmények, kiegészítő elemek,</t>
  </si>
  <si>
    <t>Lelátó fa ülőgerenda</t>
  </si>
  <si>
    <t>92-003-2.20-9200007</t>
  </si>
  <si>
    <t>Lépcsőburkolat készítése a terasz anyagával megegyezően</t>
  </si>
  <si>
    <t>92-003-2.20-9200008</t>
  </si>
  <si>
    <t>Homokozó gerenda szegély</t>
  </si>
  <si>
    <t>92-003-2.20-9200009</t>
  </si>
  <si>
    <t>Napvitorla</t>
  </si>
  <si>
    <t>92-003-2.20-9200010</t>
  </si>
  <si>
    <t>Napvitorla tartóoszlop</t>
  </si>
  <si>
    <t>92-003-2.20-9200011</t>
  </si>
  <si>
    <t>Napvitorla fali rögzítő</t>
  </si>
  <si>
    <t>(cserjék részére)</t>
  </si>
  <si>
    <t>(fák részére)</t>
  </si>
  <si>
    <t>Jelen költségvetésben a következőket kell árazni:</t>
  </si>
  <si>
    <t xml:space="preserve"> - fákhoz szükséges rögzítő karók,</t>
  </si>
  <si>
    <t xml:space="preserve"> - növényültetéshez szükséges földmunka,</t>
  </si>
  <si>
    <t xml:space="preserve"> - növényültetéshez szükséges szerves trágya,</t>
  </si>
  <si>
    <t xml:space="preserve"> - növények telepítése</t>
  </si>
  <si>
    <t xml:space="preserve"> - fakéreg,</t>
  </si>
  <si>
    <t xml:space="preserve"> - füvesítés,</t>
  </si>
  <si>
    <t>A növényjegyzékben szereplő növényeket a növényjegyzékben kell árazni!</t>
  </si>
  <si>
    <t>I. Tereprendezési munkák</t>
  </si>
  <si>
    <t>I. KIS UDVAR</t>
  </si>
  <si>
    <t>32 m2 vászon árnyékolóval</t>
  </si>
  <si>
    <t>Játszóterek építése helyszíni betonalap készítéssel, egyensúlyozók elhelyezése,</t>
  </si>
  <si>
    <t>Farönk egyensúlyozók</t>
  </si>
  <si>
    <t>II. KIS UDVAR</t>
  </si>
  <si>
    <t>92-001-11.10.1.1-9201008</t>
  </si>
  <si>
    <t>92-001-11.14.1.1-9201011</t>
  </si>
  <si>
    <t>92-001-11.12.1.1-9201009</t>
  </si>
  <si>
    <t>92-001-11.15.1.1-9201010</t>
  </si>
  <si>
    <t>Bontás</t>
  </si>
  <si>
    <t>Vizes játszótéri elemek</t>
  </si>
  <si>
    <t>ű</t>
  </si>
  <si>
    <t>Automata öntözőrendszer</t>
  </si>
  <si>
    <t>21-011-11.6</t>
  </si>
  <si>
    <t>Építési törmelék konténeres elszállítása, lerakása, lerakóhelyi díjjal,</t>
  </si>
  <si>
    <t>8,0 m³-es konténerbe</t>
  </si>
  <si>
    <t>21-011-12</t>
  </si>
  <si>
    <t>Munkahelyi depóniából építési törmelék konténerbe rakása,  kézi erővel,</t>
  </si>
  <si>
    <t>önálló munka esetén elszámolva, konténer szállítás nélkül</t>
  </si>
  <si>
    <t>23-000-2</t>
  </si>
  <si>
    <t>Beton-, pont-, sáv-, gerenda- vagy kőbetonalapok bontása fémsarukkal</t>
  </si>
  <si>
    <t>klt</t>
  </si>
  <si>
    <t>31-000-1.3.2</t>
  </si>
  <si>
    <t>Beton és kőbeton fal bontása, 25 cm vastagság felett, C12/15 - C25/30</t>
  </si>
  <si>
    <t>betonminőség között</t>
  </si>
  <si>
    <t>31-000-13.2</t>
  </si>
  <si>
    <t>Beton aljzatok, járdák bontása 10 cm vastagságig, kavicsbetonból, salakbetonból</t>
  </si>
  <si>
    <t>34-000-1.3</t>
  </si>
  <si>
    <t>Épület acélvázszerkezet, acél előtetőszerkezet bontása rácsos vagy tömör</t>
  </si>
  <si>
    <t>szaruzattal, 40 kg/m2 tömegig, faburkolattal, fedéssel kompletten</t>
  </si>
  <si>
    <t>42-000-2.1</t>
  </si>
  <si>
    <t>Lapburkolatok bontása, padlóburkolat bármely méretű kőagyag, mozaik vagy</t>
  </si>
  <si>
    <t>tört mozaik (NOVA) lapból, ágyazattal együtt, a felhasználható lapok tisztíásával,</t>
  </si>
  <si>
    <t>depózásával</t>
  </si>
  <si>
    <t>91-000-12</t>
  </si>
  <si>
    <t>Öntözőrendszer óvatos bontása, felhasználható elemek depózása</t>
  </si>
  <si>
    <t>92-000-2.5.1.1.3</t>
  </si>
  <si>
    <t>Kerti létesítmények bontása, kiegészítő kerti elemek bontása, kerti bútorok,</t>
  </si>
  <si>
    <t>92-000-3.1</t>
  </si>
  <si>
    <t>Kerti létesítmények bontása, öntött gumiburkolat bontása</t>
  </si>
  <si>
    <t>92-000-3.2</t>
  </si>
  <si>
    <t>Kerti létesítmények bontása, homokozó bontása</t>
  </si>
  <si>
    <t>12-011-1.1-0025001</t>
  </si>
  <si>
    <t>Mobil WC bérleti díj elszámolása, szállítással, heti karbantartással,</t>
  </si>
  <si>
    <t>Mobil W.C. bérleti díj/hó</t>
  </si>
  <si>
    <t>esésvédelem nélkül 1-14 éves korig,</t>
  </si>
  <si>
    <t>KERTÉSZETI MUNKÁK</t>
  </si>
  <si>
    <t>Kertészeti munkák</t>
  </si>
  <si>
    <t>II. Burkolatok</t>
  </si>
  <si>
    <t>III. Épületen elvégzendő munkák</t>
  </si>
  <si>
    <t>IV. Közműépítések</t>
  </si>
  <si>
    <t>V. Építmények</t>
  </si>
  <si>
    <t>VI. Játékok</t>
  </si>
  <si>
    <t>nagy udvar</t>
  </si>
  <si>
    <t>I. kis udvar</t>
  </si>
  <si>
    <t>II. kis udvar</t>
  </si>
  <si>
    <t>Nagy méretű cserjék növényjegyzék szerint</t>
  </si>
  <si>
    <t>(külön tételben 91-001-2; 91-001-3), lágyszárúak, virágágyakba, hagymások</t>
  </si>
  <si>
    <t>2,42 m3</t>
  </si>
  <si>
    <t>150000/m3</t>
  </si>
  <si>
    <t>76 m2</t>
  </si>
  <si>
    <t>2400Ft/m2 pác</t>
  </si>
  <si>
    <t xml:space="preserve">5x3,5 m </t>
  </si>
  <si>
    <t>8500 Ft/m2 karbonát</t>
  </si>
  <si>
    <t>3000 Ft/m2 vászon</t>
  </si>
  <si>
    <t xml:space="preserve">16% vállalkozói nyereség </t>
  </si>
  <si>
    <t>20%-os díjköltség</t>
  </si>
  <si>
    <t>10db/m2</t>
  </si>
  <si>
    <t>50000 csavar</t>
  </si>
  <si>
    <t>10 db/m2</t>
  </si>
  <si>
    <t>Kis méretű cserjék és kúszónövények növényjegyzék szerint</t>
  </si>
  <si>
    <t>kúszó</t>
  </si>
  <si>
    <t>kiültetve</t>
  </si>
  <si>
    <t>csoportokban</t>
  </si>
  <si>
    <t>Kültéri hajópadló, 20 mm vastag, I.o Cumaru klipszes rendszerrel rögzítve</t>
  </si>
  <si>
    <t>színes matricázott polikarbonát fedéssel, vízelvezető csatornával</t>
  </si>
  <si>
    <t>részben színes matricázott polikarbonát fedéssel, vízelvezető csatornával,</t>
  </si>
  <si>
    <t>Mágneses krétafal egyedi színes krétafestékkel mintafüzet szerinti mintában festve fakerettel</t>
  </si>
  <si>
    <t>(elbontott előtetők helyén)</t>
  </si>
  <si>
    <t>(elbontott előtetők helyén, gipszkarton alapra)</t>
  </si>
  <si>
    <t>Fa ülőgerenda szegély</t>
  </si>
  <si>
    <t>Gyepszőnyegezéssel</t>
  </si>
  <si>
    <t>Gyepesítés,  vízszintes területen,</t>
  </si>
  <si>
    <t>rögzített padok</t>
  </si>
  <si>
    <t xml:space="preserve">Kerti létesítmények bontása, meglévő játékok bontása, deponálása </t>
  </si>
  <si>
    <t>és új helyre visszaépítése</t>
  </si>
  <si>
    <t>megnevezés</t>
  </si>
  <si>
    <t>menny.egys.</t>
  </si>
  <si>
    <t>mennyiség</t>
  </si>
  <si>
    <t>egységár</t>
  </si>
  <si>
    <t>összesen</t>
  </si>
  <si>
    <t>&gt;0</t>
  </si>
  <si>
    <t xml:space="preserve">     Szórófejek</t>
  </si>
  <si>
    <t>570z3p 8cm teleszkópos szórófej</t>
  </si>
  <si>
    <t>570z4p 10cm szórófej</t>
  </si>
  <si>
    <t>570z4P COM 10cm szórófej</t>
  </si>
  <si>
    <t>570z6P 15cm szórófej</t>
  </si>
  <si>
    <t>570z12P SI 30cm szórófej</t>
  </si>
  <si>
    <t>570z12P COM 30cm szórófej</t>
  </si>
  <si>
    <t>HUNTER ProSpay 10cm szórófej</t>
  </si>
  <si>
    <t>HUNTER ProSpay vfg 10cm szórófej</t>
  </si>
  <si>
    <t xml:space="preserve">HUNTER ProSpray 30cm </t>
  </si>
  <si>
    <t>Visszacsapó szelep ProSpray</t>
  </si>
  <si>
    <t>RainBird 10cm szórófej ház</t>
  </si>
  <si>
    <t>MINI8 rotoros szórófej</t>
  </si>
  <si>
    <t>T5P 12cm rotoros szórófej</t>
  </si>
  <si>
    <t>T5P fix rotoros szórófej</t>
  </si>
  <si>
    <t>T5P HI-POP rotoros szórófej</t>
  </si>
  <si>
    <t>S800 12cm rotoros szórófej</t>
  </si>
  <si>
    <t xml:space="preserve">RainBird3000 rotoros szórófej </t>
  </si>
  <si>
    <t>RainBird3000 visszafolyásgátlóval</t>
  </si>
  <si>
    <t>RainBird5000 rotoros szórófej</t>
  </si>
  <si>
    <t>RainBird 5000 visszafolyásgátló</t>
  </si>
  <si>
    <t>HUNTER PGJ04 rotoros szórófej</t>
  </si>
  <si>
    <t>HUNTER PGP rotoros szórófej</t>
  </si>
  <si>
    <t>??</t>
  </si>
  <si>
    <t xml:space="preserve">     Szivattyúk</t>
  </si>
  <si>
    <t>Grundfos SB 3-35A búvárszivattyú</t>
  </si>
  <si>
    <t>Grundfos SB 3-45A búvárszivattyú</t>
  </si>
  <si>
    <t>Grundfos SQ 2-55 búvárszivattyú</t>
  </si>
  <si>
    <t>Grundfos SQ 3-40 búvárszivattyú</t>
  </si>
  <si>
    <t>Grundfos SQ 3-55 búvárszivattyú</t>
  </si>
  <si>
    <t>Grundfos SQ 5-35 búvárszivattyú</t>
  </si>
  <si>
    <t xml:space="preserve">     Szivattyú vezérlés</t>
  </si>
  <si>
    <t>Grundfos PM2 áramláskapcsoló</t>
  </si>
  <si>
    <t>Szivattyú vezérlés,automata feltöltés</t>
  </si>
  <si>
    <t>Hidrofor tartály 100 liter</t>
  </si>
  <si>
    <t>Ciszternáról öntözés vezérlése</t>
  </si>
  <si>
    <t xml:space="preserve">     Mikroöntözés</t>
  </si>
  <si>
    <t>Rögzítő tüske D20</t>
  </si>
  <si>
    <t>Leszúró mikro szár, szelep</t>
  </si>
  <si>
    <t>fm</t>
  </si>
  <si>
    <t>Fúvóka mikro szárba 90°</t>
  </si>
  <si>
    <t>Fúvóka mikro szárba 180°</t>
  </si>
  <si>
    <t>Fúvóka mikro szárba 360°</t>
  </si>
  <si>
    <t>Gyorskötős könyök D16</t>
  </si>
  <si>
    <t>Gyorskötős toldás D16</t>
  </si>
  <si>
    <t>Gyorskötős Té D16</t>
  </si>
  <si>
    <t>Gyorskötős végdugó D16</t>
  </si>
  <si>
    <t>Gyorskötő végződés D16x3/4"</t>
  </si>
  <si>
    <t>Gyorskötős könyök D16x3/4" K</t>
  </si>
  <si>
    <t>Gyorskötős csap D16</t>
  </si>
  <si>
    <t>Gyorskötős könyök D20</t>
  </si>
  <si>
    <t>Gyorskötős toldás D20</t>
  </si>
  <si>
    <t>Gyorskötős Té D20</t>
  </si>
  <si>
    <t>Gyorskötős végdugó D20</t>
  </si>
  <si>
    <t>Gyorskötő végződés D20x3/4"</t>
  </si>
  <si>
    <t>Gyorskötős könyök D20x3/4" K</t>
  </si>
  <si>
    <t>Gyorskötős csap D20</t>
  </si>
  <si>
    <t>Gyorskötős szűkítő D20xD16</t>
  </si>
  <si>
    <t>3/5 mm es cső</t>
  </si>
  <si>
    <t>Té 5mm</t>
  </si>
  <si>
    <t>Leszúrható csepegtető gomba, áll.</t>
  </si>
  <si>
    <t>Csepegtető tüske 2,6liter/óra</t>
  </si>
  <si>
    <r>
      <t xml:space="preserve">     </t>
    </r>
    <r>
      <rPr>
        <b/>
        <sz val="10"/>
        <rFont val="Arial CE"/>
        <charset val="238"/>
      </rPr>
      <t>Fúvókák</t>
    </r>
  </si>
  <si>
    <t>15Q  fúvóka</t>
  </si>
  <si>
    <t>15T  fúvóka</t>
  </si>
  <si>
    <t>15H  fúvóka</t>
  </si>
  <si>
    <t>15TT  fúvóka</t>
  </si>
  <si>
    <t>15TQ  fúvóka</t>
  </si>
  <si>
    <t>15F  fúvóka</t>
  </si>
  <si>
    <t>12F  fúvóka</t>
  </si>
  <si>
    <t>12Q  fúvóka</t>
  </si>
  <si>
    <t>12T  fúvóka</t>
  </si>
  <si>
    <t>12H  fúvóka</t>
  </si>
  <si>
    <t>2TT  fúvóka</t>
  </si>
  <si>
    <t>12TQ  fúvóka</t>
  </si>
  <si>
    <t>10F  fúvóka</t>
  </si>
  <si>
    <t>10Q  fúvóka</t>
  </si>
  <si>
    <t>10T  fúvóka</t>
  </si>
  <si>
    <t>10H  fúvóka</t>
  </si>
  <si>
    <t>10TT  fúvóka</t>
  </si>
  <si>
    <t>10TQ  fúvóka</t>
  </si>
  <si>
    <t>8F  fúvóka</t>
  </si>
  <si>
    <t>8Q  fúvóka</t>
  </si>
  <si>
    <t>8T  fúvóka</t>
  </si>
  <si>
    <t>8H  fúvóka</t>
  </si>
  <si>
    <t>8TT  fúvóka</t>
  </si>
  <si>
    <t>8TQ  fúvóka</t>
  </si>
  <si>
    <t>570-4EST  sávvégfúvóka 1,2x4,5</t>
  </si>
  <si>
    <t>570-4CST  sávközépfúvóka 1,2x9,0</t>
  </si>
  <si>
    <t>570-2SST  sávszélfúvóka 0,6x2,1</t>
  </si>
  <si>
    <t>570-4SST  sávszélfúvóka 1,2x9,0</t>
  </si>
  <si>
    <t>570-9SST  sávszélfúvóka 2,7x5,5</t>
  </si>
  <si>
    <t>570-4S SST  sávszélfúvóka 1,2x5,7</t>
  </si>
  <si>
    <t>30°-360°-ig állítható 8-as fúvóka</t>
  </si>
  <si>
    <t>30°-360°-ig állítható 10-as fúvóka</t>
  </si>
  <si>
    <t>30°-360°-ig állítható 12-as fúvóka</t>
  </si>
  <si>
    <t>30°-360°-ig állítható 15-as fúvóka</t>
  </si>
  <si>
    <t>30°-360°-ig állítható 17-as fúvóka</t>
  </si>
  <si>
    <t>MP 1000 fúvóka 4m 90°-210°-ig</t>
  </si>
  <si>
    <t>MP 1000 fúvóka 4m 210°-270°-ig</t>
  </si>
  <si>
    <t>MP 1000 fúvóka 4m 90°-360°-ig</t>
  </si>
  <si>
    <t>MP 2000 fúvóka 6m 90°-210°-ig</t>
  </si>
  <si>
    <t>MP 2000 fúvóka 6m 210°-270°-ig</t>
  </si>
  <si>
    <t>MP 2000 fúvóka 6m 90°-360°-ig</t>
  </si>
  <si>
    <t>MP 3000 fúvóka 9m 90°-210°-ig</t>
  </si>
  <si>
    <t>MP 3000 fúvóka 9m 210°-270°-ig</t>
  </si>
  <si>
    <t>MP 3000 fúvóka 9m 90°-360°-ig</t>
  </si>
  <si>
    <t>MP 3500 fúvóka 10m 90°-210°-ig</t>
  </si>
  <si>
    <t>MP CORNER 3,6x4,5 45°-105°-ig</t>
  </si>
  <si>
    <t>MP STRIP sávszóró 1,5x9,1</t>
  </si>
  <si>
    <t>MP LEFT bal 1,5x4,5</t>
  </si>
  <si>
    <t>MP RIGHT jobb 1,5x4,5</t>
  </si>
  <si>
    <t>TORO rotoros, 4,4-7,9m 45°-270° KM</t>
  </si>
  <si>
    <t>TORO rotoros, 4,4-7,9m 360° KM</t>
  </si>
  <si>
    <t>TORO rotoros, 4,4-7,9m 45°-270° BM</t>
  </si>
  <si>
    <t>TORO rotoros, 4,4-7,9m 360° BM</t>
  </si>
  <si>
    <t>HUNTER 8-A 0-360°-ig állítható</t>
  </si>
  <si>
    <t>HUNTER 10-A 0-360°-ig állítható</t>
  </si>
  <si>
    <t>HUNTER 12-A 0-360°-ig állítható</t>
  </si>
  <si>
    <t>HUNTER 15-A 0-360°-ig állítható</t>
  </si>
  <si>
    <t>HUNTER 17-A 0-360°-ig állítható</t>
  </si>
  <si>
    <r>
      <t xml:space="preserve">       </t>
    </r>
    <r>
      <rPr>
        <b/>
        <sz val="10"/>
        <rFont val="Arial CE"/>
        <charset val="238"/>
      </rPr>
      <t>Mágnesszelepek</t>
    </r>
  </si>
  <si>
    <t>EZ-FLO  1"-os menny.sza. nélkül</t>
  </si>
  <si>
    <t xml:space="preserve">EZ-FLO 1"-os mennyiség sz.-val </t>
  </si>
  <si>
    <t>EZ-FLO  1"-os impuzus szolenoiddal</t>
  </si>
  <si>
    <t>TORO impulzus szolenoid 9VDC</t>
  </si>
  <si>
    <t>TORO 6/4" BB kézi menny. szab.</t>
  </si>
  <si>
    <t>TORO 2" BB kézi menny. szab.</t>
  </si>
  <si>
    <t>HUNTER PGV-100 1" KK</t>
  </si>
  <si>
    <t>HUNTER PGV-100 1" KK menny.szab.</t>
  </si>
  <si>
    <t>HUNTER PGV-151 6/4" BB 24V</t>
  </si>
  <si>
    <t>HUNTER PGV-151 2" BB 24V</t>
  </si>
  <si>
    <t xml:space="preserve">RainBird 100-DV 1"-os </t>
  </si>
  <si>
    <t>RainBird 100-DVF 1"-os menny.szab.</t>
  </si>
  <si>
    <t xml:space="preserve">RainBird 150-PGA 6/4" BB </t>
  </si>
  <si>
    <t xml:space="preserve">RainBird 150-PGA 6/4" BB, 9V szol. </t>
  </si>
  <si>
    <t xml:space="preserve">RainBird 200-PGA 2" BB </t>
  </si>
  <si>
    <t xml:space="preserve">RainBird 200-PGA 2" BB, 9V szol. </t>
  </si>
  <si>
    <r>
      <t xml:space="preserve">       </t>
    </r>
    <r>
      <rPr>
        <b/>
        <sz val="10"/>
        <rFont val="Arial CE"/>
        <charset val="238"/>
      </rPr>
      <t>Aknák</t>
    </r>
  </si>
  <si>
    <t>7"-os MINI kerek</t>
  </si>
  <si>
    <t>10"-os MIDI kerek</t>
  </si>
  <si>
    <t>12".os szögletes akna</t>
  </si>
  <si>
    <t>JUMBO akna</t>
  </si>
  <si>
    <r>
      <t xml:space="preserve">       </t>
    </r>
    <r>
      <rPr>
        <b/>
        <sz val="10"/>
        <rFont val="Arial CE"/>
        <charset val="238"/>
      </rPr>
      <t>Szerelvények</t>
    </r>
  </si>
  <si>
    <t>Csőmegfúró bilincs 25x1/2"</t>
  </si>
  <si>
    <t>Csőmegfúró bilincs 25x3/4"</t>
  </si>
  <si>
    <t>Csőmegfúró bilincs 32x1/2"</t>
  </si>
  <si>
    <t>Csőmegfúró bilincs 32x3/4"</t>
  </si>
  <si>
    <t>Csőmegfúró bilincs 40x3/4"</t>
  </si>
  <si>
    <t>Csőmegfúró bilincs 40x1"</t>
  </si>
  <si>
    <t>Csőmegfúró bilincs 50x3/4"</t>
  </si>
  <si>
    <t>Csőmegfúró bilincs 50x1"</t>
  </si>
  <si>
    <t>Csőmegfúró bilincs 63x1"</t>
  </si>
  <si>
    <t>Toldókarmantyú D25</t>
  </si>
  <si>
    <t>Toldókarmantyú D32</t>
  </si>
  <si>
    <t>Toldókarmantyú D40</t>
  </si>
  <si>
    <t>Toldókarmantyú D50</t>
  </si>
  <si>
    <t>Toldókarmantyú D63</t>
  </si>
  <si>
    <t>Toldókarmantyú D75</t>
  </si>
  <si>
    <t>Toldókarmantyú D90</t>
  </si>
  <si>
    <t>Átmenet 25x3/4" külsőmenetre</t>
  </si>
  <si>
    <t>Átmenet 25x1" külsőmenetre</t>
  </si>
  <si>
    <t>Átmenet 32x3/4" külsőmenetre</t>
  </si>
  <si>
    <t>Átmenet 32x1" külsőmenetre</t>
  </si>
  <si>
    <t>Átmenet 32x5/4" külsőmenetre</t>
  </si>
  <si>
    <t>Átmenet 40x1" külsőmenetre</t>
  </si>
  <si>
    <t>Átmenet 40x6/4"" külsőmenetre</t>
  </si>
  <si>
    <t>Átmenet 50x6/4" külsőmenetre</t>
  </si>
  <si>
    <t>Átmenet 63x6/4" külsőmenetre</t>
  </si>
  <si>
    <t>Átmenet 63x2" külsőmenetre</t>
  </si>
  <si>
    <t>Átmenet 90x3" külsőmenetre</t>
  </si>
  <si>
    <t>Átmenet 110x4" külsőmenetre</t>
  </si>
  <si>
    <t xml:space="preserve">Átmenet 25x3/4" belsőmenetre </t>
  </si>
  <si>
    <t xml:space="preserve">Átmenet 25x1" belsőmenetre </t>
  </si>
  <si>
    <t>Átmenet 32x3/4" belsőmenetre</t>
  </si>
  <si>
    <t>Átmenet 32x1" belsőmenetre</t>
  </si>
  <si>
    <t>Átmenet 40x1" belsőmenetre</t>
  </si>
  <si>
    <t>Átmenet 40x5/4" belsőmenetre</t>
  </si>
  <si>
    <t>Átmenet 50x6/4" belsőmenetre</t>
  </si>
  <si>
    <t>Átmenet 63x6/4" belsőmenetre</t>
  </si>
  <si>
    <t>Átmenet 63x2" belsőmenetre</t>
  </si>
  <si>
    <t>Átmenet 75x2 1/2" belsőmenetre</t>
  </si>
  <si>
    <t>Átmenet 90x3" belsőmenetre</t>
  </si>
  <si>
    <t>Könyök D25</t>
  </si>
  <si>
    <t>Könyök D32</t>
  </si>
  <si>
    <t>Könyök D40</t>
  </si>
  <si>
    <t>Könyök D50</t>
  </si>
  <si>
    <t>Könyök D63</t>
  </si>
  <si>
    <t>Könyök D75</t>
  </si>
  <si>
    <t>Könyök D90</t>
  </si>
  <si>
    <t>Könyök 25x3/4" külsőmenet</t>
  </si>
  <si>
    <t>Könyök 32x3/4" külsőmenet</t>
  </si>
  <si>
    <t>Könyök 32x1" külsőmenet</t>
  </si>
  <si>
    <t>Könyök 40x5/4" külsőmenet</t>
  </si>
  <si>
    <t>Könyök 50x6/4" külsőmenet</t>
  </si>
  <si>
    <t>Könyök 63x2" külsőmenet</t>
  </si>
  <si>
    <t>Könyök 75x2 1/2" külsőmenet</t>
  </si>
  <si>
    <t>Könyök 90x3" külsőmenet</t>
  </si>
  <si>
    <t>Könyök 25x3/4" belsőmenet</t>
  </si>
  <si>
    <t>Könyök 32x3/4" belsőmenet</t>
  </si>
  <si>
    <t>Könyök 32x1" belsőmenet</t>
  </si>
  <si>
    <t>Könyök 40x1" belsőmenet</t>
  </si>
  <si>
    <t>Könyök 40x5/4" belsőmenet</t>
  </si>
  <si>
    <t>Könyök 50x6/4" belsőmenet</t>
  </si>
  <si>
    <t>Könyök 63x2" belsőmenet</t>
  </si>
  <si>
    <t>Könyök 75x2 1/2" belsőmenet</t>
  </si>
  <si>
    <t>Könyök 90x3" belsőmenet</t>
  </si>
  <si>
    <t>Egál T elem D25</t>
  </si>
  <si>
    <t>Egál T elem D32</t>
  </si>
  <si>
    <t>Egál T elem D40</t>
  </si>
  <si>
    <t>Egál T elem D50</t>
  </si>
  <si>
    <t>Egál T elem D63</t>
  </si>
  <si>
    <t>Egál T elem D75</t>
  </si>
  <si>
    <t>Egál T elem D90</t>
  </si>
  <si>
    <t>T átmenet 25x3/4"x25 belsőmenet</t>
  </si>
  <si>
    <t>T átmenet 25x1"x25 belsőmenet</t>
  </si>
  <si>
    <t>T átmenet 32x1"x32 belsőmenet</t>
  </si>
  <si>
    <t>T átmenet 40x5/4"x40 belsőmenet</t>
  </si>
  <si>
    <t>T átmenet 50x6/4"x50 belsőmenet</t>
  </si>
  <si>
    <t>T átmenet 63x2"x63 belsőmenet</t>
  </si>
  <si>
    <t>T átmenet 75x2 1/2"x75 belsőmenet</t>
  </si>
  <si>
    <t>T átmenet 90x3"x63 belsőmenet</t>
  </si>
  <si>
    <t>T szűkítő 32x25x32</t>
  </si>
  <si>
    <t>T szűkítő 40x32x40</t>
  </si>
  <si>
    <t>T szűkítő 50x32x50</t>
  </si>
  <si>
    <t>T szűkítő 50x40x50</t>
  </si>
  <si>
    <t>T szűkítő 63x50x63</t>
  </si>
  <si>
    <t>T szűkítő 75x63x75</t>
  </si>
  <si>
    <t>Végdugó D25</t>
  </si>
  <si>
    <t>Végdugó D32</t>
  </si>
  <si>
    <t>Végdugó D40</t>
  </si>
  <si>
    <t>Végdugó D50</t>
  </si>
  <si>
    <t>Végdugó D63</t>
  </si>
  <si>
    <t>Végdugó D75</t>
  </si>
  <si>
    <t>Végdugó D90</t>
  </si>
  <si>
    <t>Egyenes szűkítő 32x25</t>
  </si>
  <si>
    <t>Egyenes szűkítő 40x32</t>
  </si>
  <si>
    <t>Egyenes szűkítő 50x32</t>
  </si>
  <si>
    <t>Egyenes szűkítő 50x40</t>
  </si>
  <si>
    <t>Egyenes szűkítő 63x50</t>
  </si>
  <si>
    <t>Egyenes szűkítő 75x63</t>
  </si>
  <si>
    <t>Egyenes szűkítő 90x63</t>
  </si>
  <si>
    <t>Funny Pipe csatl. Toldó</t>
  </si>
  <si>
    <t>Funny Pipe csatl. 1/2" könyök</t>
  </si>
  <si>
    <t>Funny Pipe csatl. 3/4" könyök</t>
  </si>
  <si>
    <t>Funny Pipe csatl. 3/4" egyenes</t>
  </si>
  <si>
    <t>Csőtoldat 1/2"</t>
  </si>
  <si>
    <t>Csőtoldat 3/4"</t>
  </si>
  <si>
    <t>Dura közcsavar KK</t>
  </si>
  <si>
    <t>Dura T</t>
  </si>
  <si>
    <t>Dura könyök</t>
  </si>
  <si>
    <t>Dura kereszt</t>
  </si>
  <si>
    <t>Dura kupak</t>
  </si>
  <si>
    <t>Fedeles csapszekrény, csap 3/4"</t>
  </si>
  <si>
    <t xml:space="preserve">5/4"x1" szűkítő K.B. Mű.Any. </t>
  </si>
  <si>
    <t xml:space="preserve">         Galvanizált idomok</t>
  </si>
  <si>
    <t>Golyóscsap 1/2"</t>
  </si>
  <si>
    <t>Golyóscsap 3/4"</t>
  </si>
  <si>
    <t>Golyóscsap 1"</t>
  </si>
  <si>
    <t>Golyóscsap 5/4"</t>
  </si>
  <si>
    <t>Golyóscsap 6/4"</t>
  </si>
  <si>
    <t>Golyóscsap 2"</t>
  </si>
  <si>
    <t>T idom 1/2"</t>
  </si>
  <si>
    <t>T idom 3/4"</t>
  </si>
  <si>
    <t>T idom 1"</t>
  </si>
  <si>
    <t>T idom 5/4"</t>
  </si>
  <si>
    <t>T idom 6/4"</t>
  </si>
  <si>
    <t>T idom 2"</t>
  </si>
  <si>
    <t>T idom 1"x3/4"x1"</t>
  </si>
  <si>
    <t>T idom 1"x1/2"x1"</t>
  </si>
  <si>
    <t>Könyök KB 3/4"</t>
  </si>
  <si>
    <t>Könyök BB 3/4"</t>
  </si>
  <si>
    <t>Könyök KB 1"</t>
  </si>
  <si>
    <t>Könyök BB 1"</t>
  </si>
  <si>
    <t>Könyök KB 5/4"</t>
  </si>
  <si>
    <t>Könyök BB 5/4"</t>
  </si>
  <si>
    <t>Könyök KB 6/4"</t>
  </si>
  <si>
    <t>Könyök BB 6/4"</t>
  </si>
  <si>
    <t>Könyök BB 2"</t>
  </si>
  <si>
    <t>Közcsavar 3/4"</t>
  </si>
  <si>
    <t>Közcsavar 1"</t>
  </si>
  <si>
    <t>Közcsavar 5/4"</t>
  </si>
  <si>
    <t>Közcsavar 6/4"</t>
  </si>
  <si>
    <t>Közcsavar 2"</t>
  </si>
  <si>
    <t>Karmantyú 3/4"</t>
  </si>
  <si>
    <t>Karmantyú 1"</t>
  </si>
  <si>
    <t>Karmantyú 5/4"</t>
  </si>
  <si>
    <t>Karmantyú 6/4"</t>
  </si>
  <si>
    <t>Karmantyú 2"</t>
  </si>
  <si>
    <t>Szűkítő 1"x3/4"</t>
  </si>
  <si>
    <t>Szűkítő 1"x1/2"</t>
  </si>
  <si>
    <t>Szűkítő 5/4"x1"</t>
  </si>
  <si>
    <t>Szűkítő 6/4"x5/4"</t>
  </si>
  <si>
    <t>Szűkítő 2"x1"</t>
  </si>
  <si>
    <t>Szűkítő 2"x6/4"</t>
  </si>
  <si>
    <t>Végdugó 1/2"</t>
  </si>
  <si>
    <t>Végdugó 3/4"</t>
  </si>
  <si>
    <t>Végdugó 1"</t>
  </si>
  <si>
    <t>Végdugó 5/4"</t>
  </si>
  <si>
    <t>Végdugó 6/4"</t>
  </si>
  <si>
    <t>Végdugó 2"</t>
  </si>
  <si>
    <t xml:space="preserve">         Vezérlő</t>
  </si>
  <si>
    <t>TORO LawnMaster 4 zóna</t>
  </si>
  <si>
    <t>TORO LawnMaster 6 zóna</t>
  </si>
  <si>
    <t xml:space="preserve">TORO DDC4 beltéri </t>
  </si>
  <si>
    <t xml:space="preserve">TORO DDC6 beltéri </t>
  </si>
  <si>
    <t xml:space="preserve">TORO DDC8 beltéri </t>
  </si>
  <si>
    <t xml:space="preserve">TORO DDC4 kültéri </t>
  </si>
  <si>
    <t xml:space="preserve">TORO DDC6 kültéri </t>
  </si>
  <si>
    <t xml:space="preserve">TORO DDC8 kültéri </t>
  </si>
  <si>
    <t>TORO csapra szerelhető 9V 1zóna</t>
  </si>
  <si>
    <t>TORO DDC2 autonom vezérlő</t>
  </si>
  <si>
    <t>TORO DDC4 autonom vezérlő</t>
  </si>
  <si>
    <t>TORO DDC6 autonom vezérlő</t>
  </si>
  <si>
    <t>TORO DDC8 autonom vezérlő</t>
  </si>
  <si>
    <t>TMC 4 zónás, 12 zónáig bővíthető</t>
  </si>
  <si>
    <t>TMC Modul 2 zóna</t>
  </si>
  <si>
    <t>TMC424 4zóna, 24zónáig bővíthető</t>
  </si>
  <si>
    <t>TMC424 4zónás bővítő modul s.v.v.</t>
  </si>
  <si>
    <t>TMC424 8zónás bővítő modul s.v.v.</t>
  </si>
  <si>
    <t>TMC424 4zónás bővítő modul f.v.v.</t>
  </si>
  <si>
    <t>TMC424 8zónás bővítő modul f.v.v.</t>
  </si>
  <si>
    <t>TORO Evolution 4z, 16 zónáig kül.</t>
  </si>
  <si>
    <t>TORO Evolution 4z, 16 zónáig bel.</t>
  </si>
  <si>
    <t>TORO Evolution 4zónás modul</t>
  </si>
  <si>
    <t>TORO Evolution 12zónás modul</t>
  </si>
  <si>
    <t xml:space="preserve">TORO Evolution kézi távirányító </t>
  </si>
  <si>
    <t>TORO Evolution vezeték nélküli ET</t>
  </si>
  <si>
    <t>CustomCommand 36 zóna fém</t>
  </si>
  <si>
    <t>CustomCommand 48 zóna fém</t>
  </si>
  <si>
    <t xml:space="preserve">TDC 100zónás dekóderes, fém </t>
  </si>
  <si>
    <t>DEC-ISP-1 dekóder</t>
  </si>
  <si>
    <t>DEC-ISP-2 dekóder</t>
  </si>
  <si>
    <t>TMR-1 KIT 1-24 zónáig távirányító</t>
  </si>
  <si>
    <t>HUNTER EcoLogic 4 zóna</t>
  </si>
  <si>
    <t>HUNTER EcoLogic 6 zóna</t>
  </si>
  <si>
    <t>HUNTER XC-401 beltéri</t>
  </si>
  <si>
    <t>HUNTER XC-601 beltéri</t>
  </si>
  <si>
    <t>HUNTER XC-801 beltéri</t>
  </si>
  <si>
    <t>HUNTER XC-401 kültéri</t>
  </si>
  <si>
    <t>HUNTER XC-601 kültéri</t>
  </si>
  <si>
    <t>HUNTER XC-801 kültéri</t>
  </si>
  <si>
    <t>PROC 4zóna, 16zónáig, beltéri</t>
  </si>
  <si>
    <t>PROC 4zóna, 16zónáig, kültéri</t>
  </si>
  <si>
    <t>PCM-300 3zónás modul PROC-hez</t>
  </si>
  <si>
    <t>PCM-900 9zónás modul PROC-hez</t>
  </si>
  <si>
    <t>HUNTER ROAM-KIT távvezérlő</t>
  </si>
  <si>
    <t>HUNTER I-CORE 6zóna, 30zónáig</t>
  </si>
  <si>
    <t>HUNTER I-CORE 6zóna, 42zónáig</t>
  </si>
  <si>
    <t>ICM-600 6 zónás modul I-CORE hoz</t>
  </si>
  <si>
    <t xml:space="preserve">DUAL 48 dekóderes modul I CORE  </t>
  </si>
  <si>
    <t>DUAL 1 dekóder I CORE</t>
  </si>
  <si>
    <t>DUAL 2 dekóder I CORE</t>
  </si>
  <si>
    <t>DUAL S villámvédelem I CORE</t>
  </si>
  <si>
    <t>XC Hybrid 4zóna. Kültéri, traf.nélkül</t>
  </si>
  <si>
    <t>XC Hybrid 6zóna. Kültéri, traf.nélkül</t>
  </si>
  <si>
    <t>XC Hybrid 8zóna. Kültéri, traf.nélkül</t>
  </si>
  <si>
    <t>XC Hybrid 10zóna. Kültéri, traf.nélkül</t>
  </si>
  <si>
    <t>XC Hybrid 12zóna. Kültéri, traf.nélkül</t>
  </si>
  <si>
    <t>HUNTER RoamKit 300m távirányító</t>
  </si>
  <si>
    <t>HUNTER RoamXLKit 3km távirányító</t>
  </si>
  <si>
    <t>Trafó 24VAC, vezérlőhöz</t>
  </si>
  <si>
    <t>NODE-100 9V, mágnesszeleppel</t>
  </si>
  <si>
    <t>NODE-200 9V, 2 zóna</t>
  </si>
  <si>
    <t>NODE-400 9V, 4 zóna</t>
  </si>
  <si>
    <t>NODE-600 9V, 6 zóna</t>
  </si>
  <si>
    <t>RainBird RZX4i 4 zóna, beltéri</t>
  </si>
  <si>
    <t>RainBird RZX6i 6 zóna, beltéri</t>
  </si>
  <si>
    <t>RainBird RZX8i 8 zóna, beltéri</t>
  </si>
  <si>
    <t>RainBird RZX4i 4 zóna, kültéri</t>
  </si>
  <si>
    <t>RainBird RZX6i 6 zóna, kültéri</t>
  </si>
  <si>
    <t>RainBird RZX8i 8 zóna, kültéri</t>
  </si>
  <si>
    <t>RainBird ESP4-4 4zóna, 22zónáig</t>
  </si>
  <si>
    <t>RainBird ESP-SM3 3 zónás modul</t>
  </si>
  <si>
    <t>RainBird ESP-SM6 6 zónás modul</t>
  </si>
  <si>
    <t>WP1 elemes, 1zóna+mágnesszelep</t>
  </si>
  <si>
    <t>WP1 elemes, 1 zónás vezérlő</t>
  </si>
  <si>
    <t>WP1 elemes, 2 zónás vezérlő</t>
  </si>
  <si>
    <t>WP1 elemes, 4 zónás vezérlő</t>
  </si>
  <si>
    <t>WP1 elemes, 6 zónás vezérlő</t>
  </si>
  <si>
    <t>WP1 elemes, 8 zónás vezérlő</t>
  </si>
  <si>
    <t>ESP-LX-ME 8zóna, 32zónáig</t>
  </si>
  <si>
    <t>ESP-LX-ME 12zóna, 48zónáig</t>
  </si>
  <si>
    <t>ESP-LX 4zónás modul ESP-LX hez</t>
  </si>
  <si>
    <t>ESP-LX 8zónás modul ESP-LX hez</t>
  </si>
  <si>
    <t>ESP-LX 12zónás modul ESP-LX hez</t>
  </si>
  <si>
    <t xml:space="preserve">          Érzékelők</t>
  </si>
  <si>
    <t>TORO TRS esőérzékelő</t>
  </si>
  <si>
    <t>TRS rádiós vezérlésű érzékelő</t>
  </si>
  <si>
    <t>HUNTER RainClik esőérzékelő</t>
  </si>
  <si>
    <t>HUNTER RainClik vezeték nélküli</t>
  </si>
  <si>
    <t>HUNTER SolarSync, ProC,ICC,I-Core</t>
  </si>
  <si>
    <t>HUNTER SolarSync, X-Core</t>
  </si>
  <si>
    <t>HUNTER SoilClik talajnedvesség érz.</t>
  </si>
  <si>
    <t>HUNTER FlowClik átfolyás érzékelő</t>
  </si>
  <si>
    <t>RainBird RSD-Bex esőérzékelő</t>
  </si>
  <si>
    <t>RainBird vezeték nélküli eső, fagy ér.</t>
  </si>
  <si>
    <t xml:space="preserve">          PVC idomok</t>
  </si>
  <si>
    <r>
      <t>D32 90</t>
    </r>
    <r>
      <rPr>
        <sz val="10"/>
        <color indexed="8"/>
        <rFont val="Times New Roman"/>
        <family val="1"/>
        <charset val="238"/>
      </rPr>
      <t>º</t>
    </r>
    <r>
      <rPr>
        <sz val="10"/>
        <color indexed="8"/>
        <rFont val="Times CE"/>
        <charset val="238"/>
      </rPr>
      <t>-os  könyök</t>
    </r>
  </si>
  <si>
    <r>
      <t>D40 90</t>
    </r>
    <r>
      <rPr>
        <sz val="10"/>
        <color indexed="8"/>
        <rFont val="Times New Roman"/>
        <family val="1"/>
        <charset val="238"/>
      </rPr>
      <t>º</t>
    </r>
    <r>
      <rPr>
        <sz val="10"/>
        <color indexed="8"/>
        <rFont val="Times CE"/>
        <charset val="238"/>
      </rPr>
      <t>-os  könyök</t>
    </r>
  </si>
  <si>
    <r>
      <t>D50 90</t>
    </r>
    <r>
      <rPr>
        <sz val="10"/>
        <color indexed="8"/>
        <rFont val="Times New Roman"/>
        <family val="1"/>
        <charset val="238"/>
      </rPr>
      <t>º</t>
    </r>
    <r>
      <rPr>
        <sz val="10"/>
        <color indexed="8"/>
        <rFont val="Times CE"/>
        <charset val="238"/>
      </rPr>
      <t>-os  könyök</t>
    </r>
  </si>
  <si>
    <r>
      <t>D63 90</t>
    </r>
    <r>
      <rPr>
        <sz val="10"/>
        <color indexed="8"/>
        <rFont val="Times New Roman"/>
        <family val="1"/>
        <charset val="238"/>
      </rPr>
      <t>º</t>
    </r>
    <r>
      <rPr>
        <sz val="10"/>
        <color indexed="8"/>
        <rFont val="Times CE"/>
        <charset val="238"/>
      </rPr>
      <t>-os  könyök</t>
    </r>
  </si>
  <si>
    <r>
      <t>D75 90</t>
    </r>
    <r>
      <rPr>
        <sz val="10"/>
        <color indexed="8"/>
        <rFont val="Times New Roman"/>
        <family val="1"/>
        <charset val="238"/>
      </rPr>
      <t>º</t>
    </r>
    <r>
      <rPr>
        <sz val="10"/>
        <color indexed="8"/>
        <rFont val="Times CE"/>
        <charset val="238"/>
      </rPr>
      <t>-os  könyök</t>
    </r>
  </si>
  <si>
    <r>
      <t>D90 90</t>
    </r>
    <r>
      <rPr>
        <sz val="10"/>
        <color indexed="8"/>
        <rFont val="Times New Roman"/>
        <family val="1"/>
        <charset val="238"/>
      </rPr>
      <t>º</t>
    </r>
    <r>
      <rPr>
        <sz val="10"/>
        <color indexed="8"/>
        <rFont val="Times CE"/>
        <charset val="238"/>
      </rPr>
      <t>-os  könyök</t>
    </r>
  </si>
  <si>
    <r>
      <t>D110 90</t>
    </r>
    <r>
      <rPr>
        <sz val="10"/>
        <color indexed="8"/>
        <rFont val="Times New Roman"/>
        <family val="1"/>
        <charset val="238"/>
      </rPr>
      <t>º</t>
    </r>
    <r>
      <rPr>
        <sz val="10"/>
        <color indexed="8"/>
        <rFont val="Times CE"/>
        <charset val="238"/>
      </rPr>
      <t>-os  könyök</t>
    </r>
  </si>
  <si>
    <r>
      <t>D32 45</t>
    </r>
    <r>
      <rPr>
        <sz val="10"/>
        <color indexed="8"/>
        <rFont val="Times New Roman"/>
        <family val="1"/>
        <charset val="238"/>
      </rPr>
      <t>º-os könyök</t>
    </r>
  </si>
  <si>
    <r>
      <t>D40 45</t>
    </r>
    <r>
      <rPr>
        <sz val="10"/>
        <color indexed="8"/>
        <rFont val="Times New Roman"/>
        <family val="1"/>
        <charset val="238"/>
      </rPr>
      <t>º-os könyök</t>
    </r>
  </si>
  <si>
    <r>
      <t>D50 45</t>
    </r>
    <r>
      <rPr>
        <sz val="10"/>
        <color indexed="8"/>
        <rFont val="Times New Roman"/>
        <family val="1"/>
        <charset val="238"/>
      </rPr>
      <t>º-os könyök</t>
    </r>
  </si>
  <si>
    <r>
      <t>D63 45</t>
    </r>
    <r>
      <rPr>
        <sz val="10"/>
        <color indexed="8"/>
        <rFont val="Times New Roman"/>
        <family val="1"/>
        <charset val="238"/>
      </rPr>
      <t>º-os könyök</t>
    </r>
  </si>
  <si>
    <r>
      <t>D75 45</t>
    </r>
    <r>
      <rPr>
        <sz val="10"/>
        <color indexed="8"/>
        <rFont val="Times New Roman"/>
        <family val="1"/>
        <charset val="238"/>
      </rPr>
      <t>º-os könyök</t>
    </r>
  </si>
  <si>
    <r>
      <t>D90 45</t>
    </r>
    <r>
      <rPr>
        <sz val="10"/>
        <color indexed="8"/>
        <rFont val="Times New Roman"/>
        <family val="1"/>
        <charset val="238"/>
      </rPr>
      <t>º-os könyök</t>
    </r>
  </si>
  <si>
    <r>
      <t>D110 45</t>
    </r>
    <r>
      <rPr>
        <sz val="10"/>
        <color indexed="8"/>
        <rFont val="Times New Roman"/>
        <family val="1"/>
        <charset val="238"/>
      </rPr>
      <t>º-os könyök</t>
    </r>
  </si>
  <si>
    <r>
      <t>D32 T-idom 90</t>
    </r>
    <r>
      <rPr>
        <sz val="10"/>
        <color indexed="8"/>
        <rFont val="Times New Roman"/>
        <family val="1"/>
        <charset val="238"/>
      </rPr>
      <t>º</t>
    </r>
  </si>
  <si>
    <r>
      <t>D40 T-idom 90</t>
    </r>
    <r>
      <rPr>
        <sz val="10"/>
        <color indexed="8"/>
        <rFont val="Times New Roman"/>
        <family val="1"/>
        <charset val="238"/>
      </rPr>
      <t>º</t>
    </r>
  </si>
  <si>
    <r>
      <t>D50 T-idom 90</t>
    </r>
    <r>
      <rPr>
        <sz val="10"/>
        <color indexed="8"/>
        <rFont val="Times New Roman"/>
        <family val="1"/>
        <charset val="238"/>
      </rPr>
      <t>º</t>
    </r>
  </si>
  <si>
    <r>
      <t>D63 T-idom 90</t>
    </r>
    <r>
      <rPr>
        <sz val="10"/>
        <color indexed="8"/>
        <rFont val="Times New Roman"/>
        <family val="1"/>
        <charset val="238"/>
      </rPr>
      <t>º</t>
    </r>
  </si>
  <si>
    <r>
      <t>D75 T-idom 90</t>
    </r>
    <r>
      <rPr>
        <sz val="10"/>
        <color indexed="8"/>
        <rFont val="Times New Roman"/>
        <family val="1"/>
        <charset val="238"/>
      </rPr>
      <t>º</t>
    </r>
  </si>
  <si>
    <r>
      <t>D90 T-idom 90</t>
    </r>
    <r>
      <rPr>
        <sz val="10"/>
        <color indexed="8"/>
        <rFont val="Times New Roman"/>
        <family val="1"/>
        <charset val="238"/>
      </rPr>
      <t>º</t>
    </r>
  </si>
  <si>
    <r>
      <t>D110 T-idom 90</t>
    </r>
    <r>
      <rPr>
        <sz val="10"/>
        <color indexed="8"/>
        <rFont val="Times New Roman"/>
        <family val="1"/>
        <charset val="238"/>
      </rPr>
      <t>º</t>
    </r>
  </si>
  <si>
    <r>
      <t>D32x 1" T-idom 90</t>
    </r>
    <r>
      <rPr>
        <sz val="10"/>
        <color indexed="8"/>
        <rFont val="Times New Roman"/>
        <family val="1"/>
        <charset val="238"/>
      </rPr>
      <t>º belső menetes</t>
    </r>
  </si>
  <si>
    <r>
      <t>D40x 1 1/4" T-idom 90</t>
    </r>
    <r>
      <rPr>
        <sz val="10"/>
        <color indexed="8"/>
        <rFont val="Times New Roman"/>
        <family val="1"/>
        <charset val="238"/>
      </rPr>
      <t>º belső menetes</t>
    </r>
  </si>
  <si>
    <r>
      <t>D50x 1 1/2" T-idom 90</t>
    </r>
    <r>
      <rPr>
        <sz val="10"/>
        <color indexed="8"/>
        <rFont val="Times New Roman"/>
        <family val="1"/>
        <charset val="238"/>
      </rPr>
      <t>º belső menetes</t>
    </r>
  </si>
  <si>
    <r>
      <t>D63x 2" T-idom 90</t>
    </r>
    <r>
      <rPr>
        <sz val="10"/>
        <color indexed="8"/>
        <rFont val="Times New Roman"/>
        <family val="1"/>
        <charset val="238"/>
      </rPr>
      <t>º belső menetes</t>
    </r>
  </si>
  <si>
    <r>
      <t>D75x 2 1/2" T-idom 90</t>
    </r>
    <r>
      <rPr>
        <sz val="10"/>
        <color indexed="8"/>
        <rFont val="Times New Roman"/>
        <family val="1"/>
        <charset val="238"/>
      </rPr>
      <t>º belső menetes</t>
    </r>
  </si>
  <si>
    <r>
      <t>D90x 3" T-idom 90</t>
    </r>
    <r>
      <rPr>
        <sz val="10"/>
        <color indexed="8"/>
        <rFont val="Times New Roman"/>
        <family val="1"/>
        <charset val="238"/>
      </rPr>
      <t>º belső menetes</t>
    </r>
  </si>
  <si>
    <r>
      <t>D110x 4" T-idom 90</t>
    </r>
    <r>
      <rPr>
        <sz val="10"/>
        <color indexed="8"/>
        <rFont val="Times New Roman"/>
        <family val="1"/>
        <charset val="238"/>
      </rPr>
      <t>º belső menetes</t>
    </r>
  </si>
  <si>
    <t>D32 Keresztidom</t>
  </si>
  <si>
    <t>D40 Keresztidom</t>
  </si>
  <si>
    <t>D50 Keresztidom</t>
  </si>
  <si>
    <t>D63 Keresztidom</t>
  </si>
  <si>
    <t>D75 Keresztidom</t>
  </si>
  <si>
    <t>D90 Keresztidom</t>
  </si>
  <si>
    <t>D110 Keresztidom</t>
  </si>
  <si>
    <t>D32 toldó idom</t>
  </si>
  <si>
    <t>D40 toldó idom</t>
  </si>
  <si>
    <t>D50 toldó idom</t>
  </si>
  <si>
    <t>D63 toldó idom</t>
  </si>
  <si>
    <t>D75 toldó idom</t>
  </si>
  <si>
    <t>D90 toldó idom</t>
  </si>
  <si>
    <t>D110 toldó idom</t>
  </si>
  <si>
    <t xml:space="preserve">D32x 1" egyenes elem ,belső menetes </t>
  </si>
  <si>
    <t xml:space="preserve">D40x 1 1/4" egyenes elem ,belső menetes </t>
  </si>
  <si>
    <t xml:space="preserve">D50x 1 1/2" egyenes elem ,belső menetes </t>
  </si>
  <si>
    <t xml:space="preserve">D63x 2" egyenes elem ,belső menetes </t>
  </si>
  <si>
    <t xml:space="preserve">D75x 2 1/2" egyenes elem ,belső menetes </t>
  </si>
  <si>
    <t xml:space="preserve">D90x3" egyenes elem ,belső menetes </t>
  </si>
  <si>
    <t xml:space="preserve">D110x4" egyenes elem ,belső menetes </t>
  </si>
  <si>
    <t>D32x1" egyenes elem, külső menetes</t>
  </si>
  <si>
    <t>D40x 1 1/4" egyenes elem, külső menetes</t>
  </si>
  <si>
    <t>D50x 1 1/2" egyenes elem, külső menetes</t>
  </si>
  <si>
    <t>D63x 2" egyenes elem, külső menetes</t>
  </si>
  <si>
    <t>D75x 2 1/2" egyenes elem, külső menetes</t>
  </si>
  <si>
    <t>D90x 3" egyenes elem, külső menetes</t>
  </si>
  <si>
    <t>D110x 4" egyenes elem, külső menetes</t>
  </si>
  <si>
    <t>D32x25 rövid szűkítő elem</t>
  </si>
  <si>
    <t>D32x20 rövid szűkítő elem</t>
  </si>
  <si>
    <t>D40x32 rövid szűkítő elem</t>
  </si>
  <si>
    <t>D40x25 rövid szűkítő elem</t>
  </si>
  <si>
    <t>D40x20 rövid szűkítő elem</t>
  </si>
  <si>
    <t>D50x40 rövid szűkítő elem</t>
  </si>
  <si>
    <t>D50x32 rövid szűkítő elem</t>
  </si>
  <si>
    <t>D50x25 rövid szűkítő elem</t>
  </si>
  <si>
    <t>D50x20 rövid szűkítő elem</t>
  </si>
  <si>
    <t>D63x50 rövid szűkítő elem</t>
  </si>
  <si>
    <t>D63x40 rövid szűkítő elem</t>
  </si>
  <si>
    <t>D63x32 rövid szűkítő elem</t>
  </si>
  <si>
    <t>D75x63 rövid szűkítő elem</t>
  </si>
  <si>
    <t>D75x50 rövid szűkítő elem</t>
  </si>
  <si>
    <t>D75x40 rövid szűkítő elem</t>
  </si>
  <si>
    <t>D90x75 rövid szűkítő elem</t>
  </si>
  <si>
    <t>D90x63 rövid szűkítő elem</t>
  </si>
  <si>
    <t>D90x50 rövid szűkítő elem</t>
  </si>
  <si>
    <t>D110x90 rövid szűkítő elem</t>
  </si>
  <si>
    <t>D110x75 rövid szűkítő elem</t>
  </si>
  <si>
    <t>D110x63 rövid szűkítő elem</t>
  </si>
  <si>
    <t>D32 hollandi</t>
  </si>
  <si>
    <t>D40 hollandi</t>
  </si>
  <si>
    <t>D50 hollandi</t>
  </si>
  <si>
    <t>D63 hollandi</t>
  </si>
  <si>
    <t>D75 hollandi</t>
  </si>
  <si>
    <t>D90 hollandi</t>
  </si>
  <si>
    <t>D110 hollandi</t>
  </si>
  <si>
    <t>D32x1" hollandi, külső menetes</t>
  </si>
  <si>
    <t>D40x 1 1/4" hollandi, külső menetes</t>
  </si>
  <si>
    <t>D50x 1 1/2" hollandi, külső menetes</t>
  </si>
  <si>
    <t>D63x 2" hollandi, külső menetes</t>
  </si>
  <si>
    <t>D75x 2 1/2" hollandi, külső menetes</t>
  </si>
  <si>
    <t>D90x 3" hollandi, külső menetes</t>
  </si>
  <si>
    <t>D32 golyós szelep</t>
  </si>
  <si>
    <t>D40 golyós szelep</t>
  </si>
  <si>
    <t>D50 golyós szelep</t>
  </si>
  <si>
    <t>D63 golyós szelep</t>
  </si>
  <si>
    <t>D75 golyós szelep</t>
  </si>
  <si>
    <t>D90 golyós szelep</t>
  </si>
  <si>
    <t>D110 golyós szelep</t>
  </si>
  <si>
    <t>D32 ragasztható visszacsapó szelep</t>
  </si>
  <si>
    <t>D40 ragasztható visszacsapó szelep</t>
  </si>
  <si>
    <t>D50 ragasztható visszacsapó szelep</t>
  </si>
  <si>
    <t>D63 ragasztható visszacsapó szelep</t>
  </si>
  <si>
    <t>D75 ragasztható visszacsapó szelep</t>
  </si>
  <si>
    <t>D90 ragasztható visszacsapó szelep</t>
  </si>
  <si>
    <t>D63-75 Pillangó szelep</t>
  </si>
  <si>
    <t>D90 Pillangó szelep</t>
  </si>
  <si>
    <t>D110 Pillangó szelep</t>
  </si>
  <si>
    <t>Griffon ragasztó 1 kg</t>
  </si>
  <si>
    <t>Griffon tisztító folyadék 1 liter</t>
  </si>
  <si>
    <t>KG faláttörő idom, D110</t>
  </si>
  <si>
    <t>KG faláttörő idom, D125</t>
  </si>
  <si>
    <t>Beütős fémdűbel M10, EA II M10</t>
  </si>
  <si>
    <t>Menetes szár M10x1000 mmm</t>
  </si>
  <si>
    <t>FRS Plus gumibetétes bilincs 32-37 mm</t>
  </si>
  <si>
    <t>FRS Plus gumibetétes bilincs 40-45 mm</t>
  </si>
  <si>
    <t>FRS Plus gumibetétes bilincs 48-53 mm</t>
  </si>
  <si>
    <t>FRS Plus gumibetétes bilincs 59-63 mm</t>
  </si>
  <si>
    <t>FRS Plus gumibetétes bilincs 89-92 mm</t>
  </si>
  <si>
    <t>FRS Plus gumibetétes bilincs 108-116 mm</t>
  </si>
  <si>
    <t xml:space="preserve">          Egyéb</t>
  </si>
  <si>
    <t>teflonszalag</t>
  </si>
  <si>
    <t>Lamellás szűrő 1"</t>
  </si>
  <si>
    <t>Lamellás szűrő 5/4"</t>
  </si>
  <si>
    <t>Lamellás szűrő 6/4"</t>
  </si>
  <si>
    <t>Lamellás szűrő 2"</t>
  </si>
  <si>
    <t>Fémhálós szűrő 1"</t>
  </si>
  <si>
    <t>Fémhálós szűrő 5/4"</t>
  </si>
  <si>
    <t>Fémhálós szűrő 6/4"</t>
  </si>
  <si>
    <t>Fémhálós szűrő 2"</t>
  </si>
  <si>
    <t>Twister szűrő,hidrociklonikus 2"</t>
  </si>
  <si>
    <t>Twister szűrő,hidrociklonikus 2"LONG</t>
  </si>
  <si>
    <t>Twister szűrő,hidrociklonikus 3"</t>
  </si>
  <si>
    <t>AMG szűrőház+szűrőbetét</t>
  </si>
  <si>
    <r>
      <t xml:space="preserve">        </t>
    </r>
    <r>
      <rPr>
        <b/>
        <sz val="10"/>
        <rFont val="Arial CE"/>
        <charset val="238"/>
      </rPr>
      <t>Csövek</t>
    </r>
  </si>
  <si>
    <t>D25 P6 KPE</t>
  </si>
  <si>
    <t>D25 P10 KPE</t>
  </si>
  <si>
    <t>D32 P6 KPE</t>
  </si>
  <si>
    <t>D32 P10 KPE</t>
  </si>
  <si>
    <t>D40 P6 KPE</t>
  </si>
  <si>
    <t>D40 P10 KPE</t>
  </si>
  <si>
    <t>D50 P6 KPE</t>
  </si>
  <si>
    <t>D50 P10 KPE</t>
  </si>
  <si>
    <t>D63 P10 KPE</t>
  </si>
  <si>
    <t>D75 P10 KPE</t>
  </si>
  <si>
    <t>D90 P10 KPE</t>
  </si>
  <si>
    <t xml:space="preserve">LPE D20 </t>
  </si>
  <si>
    <t>LPE D16</t>
  </si>
  <si>
    <t>Funny Pipe jellegű cső</t>
  </si>
  <si>
    <t>Csepegtetőcső  D16</t>
  </si>
  <si>
    <t>Csepegtetőcső  D20 2l/ó</t>
  </si>
  <si>
    <t>Csepegtetőcső D16 barna 2L/ó</t>
  </si>
  <si>
    <t>Csepegtetőcső D16 barna 2L/ó földbe</t>
  </si>
  <si>
    <t>Védőcső KPED25</t>
  </si>
  <si>
    <t>Védőcső KPED32 elektromos</t>
  </si>
  <si>
    <t>PVC nyomócső D20P16 bar</t>
  </si>
  <si>
    <t>PVC nyomócső D25P10 bar</t>
  </si>
  <si>
    <t>PVC nyomócső D32P10 bar</t>
  </si>
  <si>
    <t>PVC nyomócső D40P10 bar</t>
  </si>
  <si>
    <t>PVC nyomócső D50P10 bar</t>
  </si>
  <si>
    <t>PVC nyomócső D63P10 bar</t>
  </si>
  <si>
    <t>PVC nyomócső D75P10 bar</t>
  </si>
  <si>
    <t>PVC nyomócső D90P10 bar</t>
  </si>
  <si>
    <t>PVC nyomócső D110P10 bar</t>
  </si>
  <si>
    <t>KGPVC D110 védőcső</t>
  </si>
  <si>
    <t xml:space="preserve">      Elektromos vezetékek</t>
  </si>
  <si>
    <t>YSLY 3x1 mm2 jelkábel</t>
  </si>
  <si>
    <t>YSLY 4x1 mm2 jelkábel</t>
  </si>
  <si>
    <t>YSLY 5x1 mm2 jelkábel</t>
  </si>
  <si>
    <t>YSLY 7x1 mm2 jelkábel</t>
  </si>
  <si>
    <t>YSLY 10x1 mm2 jelkábel</t>
  </si>
  <si>
    <t>YSLY 12x1 mm2 jelkábel</t>
  </si>
  <si>
    <t>YSLY 14x1 mm2 jelkábel</t>
  </si>
  <si>
    <t>YSLY 16x1 mm2 jelkábel</t>
  </si>
  <si>
    <t>YSLY 18x1 mm2 jelkábel</t>
  </si>
  <si>
    <t>YSLY 21x1 mm2 jelkábel</t>
  </si>
  <si>
    <t>YSLY 25x1 mm2 jelkábel</t>
  </si>
  <si>
    <t>YSLY 34x1 mm2 jelkábel</t>
  </si>
  <si>
    <t>3x1,5 mm2 gumikábel</t>
  </si>
  <si>
    <t>3x2,5 mm2 gumikábel</t>
  </si>
  <si>
    <t>4x1,5 mm2 gumikábel</t>
  </si>
  <si>
    <t>4x2,5 mm2 gumikábel</t>
  </si>
  <si>
    <t>YSLY 3x1,5 mm2 jelkábel</t>
  </si>
  <si>
    <t>YSLY 3x2,5 mm2 jelkábel</t>
  </si>
  <si>
    <t>3M vízhatlan kábeltoldó</t>
  </si>
  <si>
    <t>Kábelcsatorna 15x10</t>
  </si>
  <si>
    <t>Kábelcsatorna 27x13</t>
  </si>
  <si>
    <t>Kábelcsatorna 60x40</t>
  </si>
  <si>
    <t xml:space="preserve">      Anyag összesen(nettó):</t>
  </si>
  <si>
    <r>
      <t xml:space="preserve">       Munkadíj(nettó): </t>
    </r>
    <r>
      <rPr>
        <sz val="10"/>
        <rFont val="Arial CE"/>
        <charset val="238"/>
      </rPr>
      <t>(10fm D110 útátfúrással)</t>
    </r>
  </si>
  <si>
    <t xml:space="preserve">       MINDÖSSZESEN (nettó):</t>
  </si>
  <si>
    <t>27% Áfa</t>
  </si>
  <si>
    <t xml:space="preserve">       MINDÖSSZESEN (bruttó):</t>
  </si>
  <si>
    <t>RainBird UniSpray 12VAN szórófej</t>
  </si>
  <si>
    <t>Csőmegfúró bilincs 40x3/2"</t>
  </si>
  <si>
    <t>Kulcsos idom 26x3/4" külsőmenetre</t>
  </si>
  <si>
    <t>Kulcsos idom 20x3/4" külsőmenetre</t>
  </si>
  <si>
    <t xml:space="preserve">Kulcsos idom 20x3/4" belsőmenetre </t>
  </si>
  <si>
    <t>Kulcsos idom könyök 20x1/2" KM</t>
  </si>
  <si>
    <t>Kulcsos idom egál T elem D20</t>
  </si>
  <si>
    <t>Kulcsos idomT szűkítő 26x20x26</t>
  </si>
  <si>
    <t>Kulcsos idom szűkítő 26x20</t>
  </si>
  <si>
    <t>Golyóscsap 3/4" BB</t>
  </si>
  <si>
    <t>Valsir Mixal 20x3 előre szigetelt</t>
  </si>
  <si>
    <t>Valsir Mixal 26x3 előre szigetelt</t>
  </si>
  <si>
    <t>Csepegtetőcső  D20</t>
  </si>
  <si>
    <t>Védőcső KPED32</t>
  </si>
  <si>
    <r>
      <t xml:space="preserve">       Munkadíj(nettó):</t>
    </r>
    <r>
      <rPr>
        <sz val="10"/>
        <rFont val="Arial CE"/>
        <charset val="238"/>
      </rPr>
      <t xml:space="preserve"> (5fm D110 útátfúrással)</t>
    </r>
  </si>
  <si>
    <t>Rugalmas öntött gumiburkolat készítése zúzottkő aljzatra, terepplasztikák kialakításával</t>
  </si>
  <si>
    <t>Játszóeszközök és elhelyezésük megfelelőségi jegyzőkönyvének beszerzése</t>
  </si>
  <si>
    <t>1.B.</t>
  </si>
  <si>
    <t>Fakivágás 25 cm átmérőig, a fatörzsek darabolása nélkül, a vágási felületek fózolásával</t>
  </si>
  <si>
    <t xml:space="preserve">az ágak, vesszők, gallyak elszállításával, vagy helyben történő ledarálásával, </t>
  </si>
  <si>
    <t>KIEGÉSZÍTÉS</t>
  </si>
  <si>
    <t>1.C.</t>
  </si>
  <si>
    <t>A meglévő fák és felkopaszodott cserjék alakítása</t>
  </si>
  <si>
    <t>csőidomokkal - pergola csapadékvizének bekötése</t>
  </si>
  <si>
    <t>Meglévő víznyelők átépítése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</si>
</sst>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Ft&quot;_-;\-* #,##0.00\ &quot;Ft&quot;_-;_-* &quot;-&quot;??\ &quot;Ft&quot;_-;_-@_-"/>
    <numFmt numFmtId="164" formatCode="#,##0\ &quot;Ft&quot;"/>
    <numFmt numFmtId="165" formatCode="_-* #,##0\ [$Ft-40E]_-;\-* #,##0\ [$Ft-40E]_-;_-* &quot;-&quot;??\ [$Ft-40E]_-;_-@_-"/>
    <numFmt numFmtId="166" formatCode="_-* #,##0\ &quot;Ft&quot;_-;\-* #,##0\ &quot;Ft&quot;_-;_-* &quot;-&quot;??\ &quot;Ft&quot;_-;_-@_-"/>
    <numFmt numFmtId="167" formatCode="yyyy/mmm/d"/>
  </numFmts>
  <fonts count="36">
    <font>
      <sz val="10"/>
      <name val="Arial CE"/>
      <charset val="238"/>
    </font>
    <font>
      <sz val="10"/>
      <name val="Arial Narrow"/>
      <family val="2"/>
    </font>
    <font>
      <sz val="16"/>
      <color indexed="8"/>
      <name val="Times New Roman CE"/>
      <family val="1"/>
      <charset val="238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10"/>
      <name val="Arial Narrow"/>
      <family val="2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u/>
      <sz val="9.85"/>
      <color indexed="8"/>
      <name val="Arial Narrow"/>
      <family val="2"/>
    </font>
    <font>
      <b/>
      <u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10"/>
      <name val="Arial Narrow"/>
      <family val="2"/>
    </font>
    <font>
      <b/>
      <i/>
      <sz val="10"/>
      <color indexed="10"/>
      <name val="Arial Narrow"/>
      <family val="2"/>
    </font>
    <font>
      <sz val="11"/>
      <color indexed="8"/>
      <name val="Century Gothic"/>
      <family val="2"/>
      <charset val="238"/>
    </font>
    <font>
      <sz val="14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theme="0"/>
      <name val="Arial Narrow"/>
      <family val="2"/>
    </font>
    <font>
      <sz val="10"/>
      <color theme="0" tint="-0.34998626667073579"/>
      <name val="Arial CE"/>
      <charset val="238"/>
    </font>
    <font>
      <sz val="10"/>
      <color theme="0" tint="-0.34998626667073579"/>
      <name val="Arial Narrow"/>
      <family val="2"/>
    </font>
    <font>
      <b/>
      <i/>
      <sz val="10"/>
      <color theme="0" tint="-0.34998626667073579"/>
      <name val="Arial Narrow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9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color indexed="8"/>
      <name val="Times CE"/>
      <charset val="238"/>
    </font>
    <font>
      <sz val="10"/>
      <color indexed="8"/>
      <name val="Times New Roman"/>
      <family val="1"/>
      <charset val="238"/>
    </font>
    <font>
      <sz val="10"/>
      <name val="Geneva CE"/>
    </font>
    <font>
      <sz val="10"/>
      <name val="Times CE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</font>
    <font>
      <strike/>
      <sz val="10"/>
      <color rgb="FFFF0000"/>
      <name val="Arial Narrow"/>
      <family val="2"/>
    </font>
    <font>
      <b/>
      <strike/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44" fontId="22" fillId="0" borderId="0" applyFont="0" applyFill="0" applyBorder="0" applyAlignment="0" applyProtection="0"/>
    <xf numFmtId="0" fontId="30" fillId="0" borderId="0"/>
  </cellStyleXfs>
  <cellXfs count="11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/>
    <xf numFmtId="0" fontId="1" fillId="0" borderId="1" xfId="0" applyFont="1" applyFill="1" applyBorder="1"/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/>
    <xf numFmtId="164" fontId="4" fillId="0" borderId="0" xfId="0" applyNumberFormat="1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0" xfId="0" applyNumberFormat="1" applyFont="1" applyFill="1"/>
    <xf numFmtId="0" fontId="4" fillId="0" borderId="0" xfId="0" applyFont="1" applyFill="1"/>
    <xf numFmtId="0" fontId="11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2" borderId="0" xfId="0" applyFont="1" applyFill="1"/>
    <xf numFmtId="0" fontId="6" fillId="0" borderId="1" xfId="0" applyFont="1" applyFill="1" applyBorder="1"/>
    <xf numFmtId="0" fontId="13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/>
    <xf numFmtId="0" fontId="12" fillId="0" borderId="0" xfId="0" applyFont="1" applyFill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1" xfId="0" applyFont="1" applyBorder="1"/>
    <xf numFmtId="0" fontId="14" fillId="0" borderId="0" xfId="0" applyFont="1" applyFill="1" applyAlignment="1">
      <alignment horizontal="center"/>
    </xf>
    <xf numFmtId="9" fontId="0" fillId="0" borderId="0" xfId="0" applyNumberFormat="1"/>
    <xf numFmtId="1" fontId="1" fillId="0" borderId="0" xfId="0" applyNumberFormat="1" applyFont="1" applyFill="1"/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/>
    <xf numFmtId="0" fontId="18" fillId="0" borderId="0" xfId="0" applyFont="1"/>
    <xf numFmtId="0" fontId="18" fillId="2" borderId="0" xfId="0" applyFont="1" applyFill="1"/>
    <xf numFmtId="0" fontId="19" fillId="0" borderId="0" xfId="0" applyFont="1"/>
    <xf numFmtId="0" fontId="20" fillId="0" borderId="0" xfId="0" applyFont="1" applyFill="1"/>
    <xf numFmtId="0" fontId="20" fillId="3" borderId="0" xfId="0" applyFont="1" applyFill="1"/>
    <xf numFmtId="1" fontId="19" fillId="0" borderId="0" xfId="0" applyNumberFormat="1" applyFont="1"/>
    <xf numFmtId="0" fontId="20" fillId="0" borderId="0" xfId="0" applyFont="1"/>
    <xf numFmtId="0" fontId="20" fillId="2" borderId="0" xfId="0" applyFont="1" applyFill="1"/>
    <xf numFmtId="0" fontId="21" fillId="0" borderId="0" xfId="0" applyFont="1" applyFill="1" applyAlignment="1">
      <alignment horizontal="center"/>
    </xf>
    <xf numFmtId="0" fontId="23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Continuous" vertical="center"/>
    </xf>
    <xf numFmtId="166" fontId="23" fillId="4" borderId="2" xfId="2" applyNumberFormat="1" applyFont="1" applyFill="1" applyBorder="1" applyAlignment="1">
      <alignment horizontal="centerContinuous" vertical="center"/>
    </xf>
    <xf numFmtId="0" fontId="23" fillId="4" borderId="0" xfId="0" applyFont="1" applyFill="1" applyAlignment="1">
      <alignment vertical="center"/>
    </xf>
    <xf numFmtId="167" fontId="24" fillId="0" borderId="0" xfId="0" applyNumberFormat="1" applyFont="1" applyAlignment="1"/>
    <xf numFmtId="0" fontId="0" fillId="0" borderId="0" xfId="0" applyAlignment="1">
      <alignment horizontal="center"/>
    </xf>
    <xf numFmtId="0" fontId="25" fillId="0" borderId="0" xfId="0" applyFont="1" applyAlignment="1">
      <alignment horizontal="centerContinuous"/>
    </xf>
    <xf numFmtId="166" fontId="0" fillId="0" borderId="0" xfId="2" applyNumberFormat="1" applyFont="1"/>
    <xf numFmtId="0" fontId="0" fillId="0" borderId="0" xfId="0" applyAlignment="1">
      <alignment horizontal="centerContinuous"/>
    </xf>
    <xf numFmtId="0" fontId="25" fillId="0" borderId="0" xfId="0" applyFont="1"/>
    <xf numFmtId="166" fontId="0" fillId="0" borderId="0" xfId="2" applyNumberFormat="1" applyFont="1" applyAlignment="1"/>
    <xf numFmtId="0" fontId="0" fillId="0" borderId="0" xfId="0" applyAlignment="1"/>
    <xf numFmtId="0" fontId="0" fillId="0" borderId="0" xfId="0" applyAlignment="1" applyProtection="1">
      <alignment horizontal="centerContinuous"/>
      <protection locked="0"/>
    </xf>
    <xf numFmtId="166" fontId="26" fillId="0" borderId="0" xfId="2" applyNumberFormat="1" applyFont="1" applyFill="1"/>
    <xf numFmtId="166" fontId="0" fillId="0" borderId="0" xfId="2" applyNumberFormat="1" applyFont="1" applyFill="1"/>
    <xf numFmtId="0" fontId="24" fillId="0" borderId="0" xfId="0" applyFont="1" applyAlignment="1"/>
    <xf numFmtId="0" fontId="0" fillId="0" borderId="0" xfId="0" applyFont="1" applyAlignment="1"/>
    <xf numFmtId="0" fontId="27" fillId="0" borderId="0" xfId="0" applyFont="1" applyAlignment="1" applyProtection="1">
      <alignment horizontal="centerContinuous"/>
      <protection locked="0"/>
    </xf>
    <xf numFmtId="0" fontId="25" fillId="0" borderId="0" xfId="0" applyFont="1" applyAlignment="1"/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25" fillId="0" borderId="0" xfId="0" applyFont="1" applyAlignment="1" applyProtection="1"/>
    <xf numFmtId="166" fontId="0" fillId="0" borderId="0" xfId="2" applyNumberFormat="1" applyFont="1" applyProtection="1"/>
    <xf numFmtId="0" fontId="28" fillId="0" borderId="0" xfId="0" applyFont="1" applyFill="1" applyBorder="1"/>
    <xf numFmtId="0" fontId="29" fillId="0" borderId="0" xfId="3" applyFont="1" applyFill="1" applyBorder="1"/>
    <xf numFmtId="0" fontId="31" fillId="0" borderId="0" xfId="0" applyFont="1" applyFill="1" applyBorder="1"/>
    <xf numFmtId="0" fontId="24" fillId="0" borderId="0" xfId="0" applyFont="1" applyAlignment="1">
      <alignment horizontal="left"/>
    </xf>
    <xf numFmtId="0" fontId="29" fillId="0" borderId="0" xfId="3" applyFont="1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Continuous"/>
    </xf>
    <xf numFmtId="166" fontId="0" fillId="0" borderId="1" xfId="2" applyNumberFormat="1" applyFont="1" applyBorder="1"/>
    <xf numFmtId="166" fontId="0" fillId="5" borderId="3" xfId="2" applyNumberFormat="1" applyFont="1" applyFill="1" applyBorder="1"/>
    <xf numFmtId="0" fontId="24" fillId="0" borderId="1" xfId="0" applyFont="1" applyBorder="1"/>
    <xf numFmtId="0" fontId="0" fillId="0" borderId="1" xfId="0" applyBorder="1"/>
    <xf numFmtId="44" fontId="0" fillId="0" borderId="1" xfId="2" applyFont="1" applyBorder="1"/>
    <xf numFmtId="44" fontId="0" fillId="0" borderId="0" xfId="2" applyFont="1"/>
    <xf numFmtId="0" fontId="24" fillId="0" borderId="0" xfId="0" applyFont="1"/>
    <xf numFmtId="166" fontId="0" fillId="0" borderId="1" xfId="2" applyNumberFormat="1" applyFont="1" applyBorder="1" applyProtection="1">
      <protection locked="0"/>
    </xf>
    <xf numFmtId="0" fontId="0" fillId="0" borderId="0" xfId="0" applyProtection="1">
      <protection locked="0"/>
    </xf>
    <xf numFmtId="166" fontId="24" fillId="6" borderId="2" xfId="2" applyNumberFormat="1" applyFont="1" applyFill="1" applyBorder="1"/>
    <xf numFmtId="0" fontId="24" fillId="0" borderId="0" xfId="0" applyFont="1" applyAlignment="1">
      <alignment horizontal="center"/>
    </xf>
    <xf numFmtId="166" fontId="0" fillId="7" borderId="2" xfId="2" applyNumberFormat="1" applyFont="1" applyFill="1" applyBorder="1"/>
    <xf numFmtId="14" fontId="0" fillId="0" borderId="0" xfId="0" applyNumberForma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166" fontId="0" fillId="0" borderId="0" xfId="2" applyNumberFormat="1" applyFont="1" applyProtection="1"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2" fillId="0" borderId="0" xfId="0" applyFont="1" applyFill="1" applyAlignment="1">
      <alignment horizontal="left"/>
    </xf>
    <xf numFmtId="0" fontId="33" fillId="0" borderId="0" xfId="0" applyFont="1" applyFill="1"/>
    <xf numFmtId="0" fontId="34" fillId="0" borderId="0" xfId="0" applyFont="1" applyFill="1" applyAlignment="1">
      <alignment horizontal="left"/>
    </xf>
    <xf numFmtId="0" fontId="34" fillId="0" borderId="0" xfId="0" applyFont="1" applyFill="1"/>
    <xf numFmtId="0" fontId="35" fillId="0" borderId="0" xfId="0" applyFont="1" applyFill="1" applyAlignment="1">
      <alignment horizontal="center"/>
    </xf>
    <xf numFmtId="164" fontId="34" fillId="0" borderId="0" xfId="0" applyNumberFormat="1" applyFont="1" applyFill="1"/>
    <xf numFmtId="0" fontId="34" fillId="0" borderId="0" xfId="0" applyFont="1"/>
    <xf numFmtId="164" fontId="1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</cellXfs>
  <cellStyles count="4">
    <cellStyle name="Excel Built-in Normal" xfId="1"/>
    <cellStyle name="Normál" xfId="0" builtinId="0"/>
    <cellStyle name="Normál_Munka1" xfId="3"/>
    <cellStyle name="Pénznem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view="pageBreakPreview" zoomScaleNormal="100" zoomScaleSheetLayoutView="100" workbookViewId="0">
      <selection activeCell="L37" sqref="L37"/>
    </sheetView>
  </sheetViews>
  <sheetFormatPr defaultRowHeight="12.75"/>
  <cols>
    <col min="1" max="1" width="3.28515625" style="1" customWidth="1"/>
    <col min="2" max="7" width="9.140625" style="1"/>
    <col min="8" max="8" width="12.7109375" style="28" customWidth="1"/>
    <col min="9" max="9" width="5.7109375" style="1" customWidth="1"/>
    <col min="10" max="10" width="12.7109375" style="28" customWidth="1"/>
    <col min="11" max="11" width="14.140625" style="1" customWidth="1"/>
    <col min="12" max="12" width="12.42578125" style="1" customWidth="1"/>
    <col min="13" max="13" width="9.140625" style="33"/>
    <col min="14" max="16" width="13.140625" style="34" customWidth="1"/>
    <col min="17" max="17" width="57" style="1" bestFit="1" customWidth="1"/>
    <col min="18" max="16384" width="9.140625" style="1"/>
  </cols>
  <sheetData>
    <row r="1" spans="1:10" ht="20.25">
      <c r="A1" s="105" t="s">
        <v>40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06" t="s">
        <v>13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8.75">
      <c r="A3" s="107" t="s">
        <v>32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8.75">
      <c r="A4" s="107" t="s">
        <v>33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8.75">
      <c r="A5" s="107" t="s">
        <v>34</v>
      </c>
      <c r="B5" s="107"/>
      <c r="C5" s="107"/>
      <c r="D5" s="107"/>
      <c r="E5" s="107"/>
      <c r="F5" s="107"/>
      <c r="G5" s="107"/>
      <c r="H5" s="107"/>
      <c r="I5" s="107"/>
      <c r="J5" s="107"/>
    </row>
    <row r="7" spans="1:10" ht="15.75">
      <c r="A7" s="108" t="s">
        <v>30</v>
      </c>
      <c r="B7" s="108"/>
      <c r="C7" s="108"/>
      <c r="D7" s="108"/>
      <c r="E7" s="108"/>
      <c r="F7" s="108"/>
      <c r="G7" s="108"/>
      <c r="H7" s="108"/>
      <c r="I7" s="108"/>
      <c r="J7" s="108"/>
    </row>
    <row r="18" spans="2:16">
      <c r="B18" s="1" t="s">
        <v>166</v>
      </c>
      <c r="H18" s="28">
        <f>Bontás!K23</f>
        <v>0</v>
      </c>
      <c r="J18" s="28">
        <f>Bontás!M23</f>
        <v>0</v>
      </c>
    </row>
    <row r="19" spans="2:16" ht="2.4500000000000002" customHeight="1"/>
    <row r="20" spans="2:16">
      <c r="B20" s="1" t="s">
        <v>35</v>
      </c>
      <c r="H20" s="28">
        <f>'Nagy udvar'!K33</f>
        <v>0</v>
      </c>
      <c r="J20" s="28">
        <f>'Nagy udvar'!M33</f>
        <v>0</v>
      </c>
    </row>
    <row r="21" spans="2:16" ht="2.4500000000000002" customHeight="1"/>
    <row r="22" spans="2:16">
      <c r="B22" s="1" t="s">
        <v>36</v>
      </c>
      <c r="H22" s="28">
        <f>'I. Kis udvar'!K33</f>
        <v>0</v>
      </c>
      <c r="J22" s="28">
        <f>'I. Kis udvar'!M33</f>
        <v>0</v>
      </c>
    </row>
    <row r="23" spans="2:16" ht="2.4500000000000002" customHeight="1"/>
    <row r="24" spans="2:16">
      <c r="B24" s="1" t="s">
        <v>37</v>
      </c>
      <c r="H24" s="28">
        <f>'II. Kis udvar'!K33</f>
        <v>0</v>
      </c>
      <c r="J24" s="28">
        <f>'II. Kis udvar'!M33</f>
        <v>0</v>
      </c>
    </row>
    <row r="25" spans="2:16" ht="2.4500000000000002" customHeight="1"/>
    <row r="26" spans="2:16">
      <c r="B26" s="4" t="s">
        <v>204</v>
      </c>
      <c r="C26" s="4"/>
      <c r="D26" s="4"/>
      <c r="E26" s="4"/>
      <c r="F26" s="4"/>
      <c r="G26" s="4"/>
      <c r="H26" s="8">
        <f>'Kertészeti munkák'!K102</f>
        <v>0</v>
      </c>
      <c r="I26" s="4"/>
      <c r="J26" s="8">
        <f>'Kertészeti munkák'!M102</f>
        <v>0</v>
      </c>
    </row>
    <row r="27" spans="2:16" ht="2.4500000000000002" customHeight="1"/>
    <row r="28" spans="2:16">
      <c r="B28" s="1" t="s">
        <v>167</v>
      </c>
      <c r="H28" s="28">
        <f>'Vízes Játszótér'!E648</f>
        <v>0</v>
      </c>
      <c r="J28" s="28">
        <f>'Vízes Játszótér'!E651</f>
        <v>0</v>
      </c>
    </row>
    <row r="29" spans="2:16" ht="2.4500000000000002" customHeight="1">
      <c r="B29" s="1" t="s">
        <v>168</v>
      </c>
    </row>
    <row r="30" spans="2:16">
      <c r="B30" s="1" t="s">
        <v>169</v>
      </c>
      <c r="H30" s="28">
        <f>Öntözés!E652</f>
        <v>0</v>
      </c>
      <c r="J30" s="28">
        <f>Öntözés!E655</f>
        <v>0</v>
      </c>
    </row>
    <row r="31" spans="2:16" s="93" customFormat="1" ht="2.4500000000000002" customHeight="1">
      <c r="H31" s="14"/>
      <c r="I31" s="12"/>
      <c r="J31" s="14"/>
      <c r="M31" s="94"/>
      <c r="N31" s="95"/>
      <c r="O31" s="95"/>
      <c r="P31" s="95"/>
    </row>
    <row r="32" spans="2:16">
      <c r="B32" s="1" t="s">
        <v>854</v>
      </c>
      <c r="H32" s="28">
        <v>0</v>
      </c>
      <c r="J32" s="28">
        <v>0</v>
      </c>
    </row>
    <row r="33" spans="2:10" ht="2.4500000000000002" customHeight="1">
      <c r="B33" s="29"/>
      <c r="C33" s="29"/>
      <c r="D33" s="29"/>
      <c r="E33" s="29"/>
      <c r="F33" s="29"/>
      <c r="G33" s="29"/>
      <c r="H33" s="11"/>
      <c r="I33" s="9"/>
      <c r="J33" s="11"/>
    </row>
    <row r="34" spans="2:10">
      <c r="H34" s="8"/>
      <c r="I34" s="4"/>
      <c r="J34" s="8"/>
    </row>
    <row r="35" spans="2:10">
      <c r="H35" s="15">
        <f>SUM(H18:H34)</f>
        <v>0</v>
      </c>
      <c r="I35" s="4"/>
      <c r="J35" s="15">
        <f>SUM(J18:J34)</f>
        <v>0</v>
      </c>
    </row>
    <row r="36" spans="2:10">
      <c r="H36" s="8"/>
      <c r="I36" s="4"/>
      <c r="J36" s="8"/>
    </row>
    <row r="37" spans="2:10">
      <c r="G37" s="2" t="s">
        <v>7</v>
      </c>
      <c r="H37" s="104">
        <f>H35+J35</f>
        <v>0</v>
      </c>
      <c r="I37" s="104"/>
      <c r="J37" s="104"/>
    </row>
    <row r="38" spans="2:10">
      <c r="H38" s="8"/>
      <c r="I38" s="4"/>
      <c r="J38" s="8"/>
    </row>
    <row r="39" spans="2:10">
      <c r="G39" s="27" t="s">
        <v>17</v>
      </c>
      <c r="H39" s="103">
        <f>ROUND(H37*0.27,)</f>
        <v>0</v>
      </c>
      <c r="I39" s="103"/>
      <c r="J39" s="103"/>
    </row>
    <row r="40" spans="2:10">
      <c r="H40" s="8"/>
      <c r="I40" s="4"/>
      <c r="J40" s="8"/>
    </row>
    <row r="41" spans="2:10">
      <c r="G41" s="2" t="s">
        <v>18</v>
      </c>
      <c r="H41" s="104">
        <f>H37+H39</f>
        <v>0</v>
      </c>
      <c r="I41" s="104"/>
      <c r="J41" s="104"/>
    </row>
  </sheetData>
  <mergeCells count="9">
    <mergeCell ref="H39:J39"/>
    <mergeCell ref="H41:J41"/>
    <mergeCell ref="H37:J37"/>
    <mergeCell ref="A1:J1"/>
    <mergeCell ref="A2:J2"/>
    <mergeCell ref="A3:J3"/>
    <mergeCell ref="A4:J4"/>
    <mergeCell ref="A5:J5"/>
    <mergeCell ref="A7:J7"/>
  </mergeCells>
  <printOptions horizontalCentered="1"/>
  <pageMargins left="0.78740157480314965" right="0.78740157480314965" top="0.59055118110236227" bottom="0.39370078740157483" header="0.51181102362204722" footer="0.51181102362204722"/>
  <pageSetup paperSize="9" scale="84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view="pageBreakPreview" topLeftCell="A58" zoomScaleNormal="85" zoomScaleSheetLayoutView="100" workbookViewId="0">
      <selection activeCell="O66" sqref="O66"/>
    </sheetView>
  </sheetViews>
  <sheetFormatPr defaultRowHeight="12.75"/>
  <cols>
    <col min="1" max="1" width="3.28515625" style="7" customWidth="1"/>
    <col min="2" max="2" width="1.7109375" style="4" customWidth="1"/>
    <col min="3" max="4" width="9.140625" style="4"/>
    <col min="5" max="5" width="3.7109375" style="5" customWidth="1"/>
    <col min="6" max="6" width="11.7109375" style="8" customWidth="1"/>
    <col min="7" max="7" width="3.7109375" style="5" customWidth="1"/>
    <col min="8" max="8" width="11.7109375" style="8" customWidth="1"/>
    <col min="9" max="9" width="4.7109375" style="4" customWidth="1"/>
    <col min="10" max="10" width="3.7109375" style="5" customWidth="1"/>
    <col min="11" max="11" width="12.7109375" style="8" customWidth="1"/>
    <col min="12" max="12" width="3.7109375" style="5" customWidth="1"/>
    <col min="13" max="13" width="12.7109375" style="8" customWidth="1"/>
    <col min="14" max="16384" width="9.140625" style="1"/>
  </cols>
  <sheetData>
    <row r="1" spans="1:13" ht="20.25">
      <c r="A1" s="109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>
      <c r="A2" s="110" t="str">
        <f>Főösszesítő!$A$2</f>
        <v>A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18.75">
      <c r="A3" s="111" t="str">
        <f>Főösszesítő!$A$3</f>
        <v>GÖDÖLLŐ VÁROS ÖNKORMÁNYZATA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18.75">
      <c r="A4" s="111" t="str">
        <f>Főösszesítő!$A$4</f>
        <v>GÖDÖLLŐI PALOTAKERTI BÖLCSŐDE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18.75">
      <c r="A5" s="111" t="str">
        <f>Főösszesítő!$A$5</f>
        <v>KERTJÉNEK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7" spans="1:13" ht="15.75">
      <c r="A7" s="108" t="str">
        <f>Főösszesítő!$A$7</f>
        <v>KERTÉPÍTÉSI MUNKÁIHOZ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9" spans="1:13" ht="15.7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20" spans="1:13">
      <c r="B20" s="4" t="s">
        <v>39</v>
      </c>
      <c r="K20" s="8">
        <f>K139</f>
        <v>0</v>
      </c>
      <c r="M20" s="8">
        <f>M139</f>
        <v>0</v>
      </c>
    </row>
    <row r="21" spans="1:13" ht="2.4500000000000002" customHeight="1">
      <c r="B21" s="9"/>
      <c r="C21" s="9"/>
      <c r="D21" s="9"/>
      <c r="E21" s="10"/>
      <c r="F21" s="11"/>
      <c r="G21" s="10"/>
      <c r="H21" s="11"/>
      <c r="I21" s="9"/>
      <c r="J21" s="10"/>
      <c r="K21" s="11"/>
      <c r="L21" s="10"/>
      <c r="M21" s="11"/>
    </row>
    <row r="22" spans="1:13">
      <c r="B22" s="12"/>
      <c r="C22" s="12"/>
      <c r="D22" s="12"/>
      <c r="E22" s="13"/>
      <c r="F22" s="14"/>
      <c r="G22" s="13"/>
      <c r="H22" s="14"/>
      <c r="I22" s="12"/>
      <c r="J22" s="13"/>
      <c r="K22" s="14"/>
      <c r="L22" s="13"/>
      <c r="M22" s="14"/>
    </row>
    <row r="23" spans="1:13">
      <c r="K23" s="15">
        <f>SUM(K20:K22)</f>
        <v>0</v>
      </c>
      <c r="M23" s="15">
        <f>SUM(M20:M22)</f>
        <v>0</v>
      </c>
    </row>
    <row r="25" spans="1:13">
      <c r="I25" s="2" t="s">
        <v>7</v>
      </c>
      <c r="J25" s="16"/>
      <c r="K25" s="104">
        <f>K23+M23</f>
        <v>0</v>
      </c>
      <c r="L25" s="104"/>
      <c r="M25" s="104"/>
    </row>
    <row r="26" spans="1:13">
      <c r="I26" s="1"/>
      <c r="J26" s="16"/>
      <c r="K26" s="18"/>
      <c r="L26" s="16"/>
      <c r="M26" s="18"/>
    </row>
    <row r="27" spans="1:13">
      <c r="I27" s="27" t="s">
        <v>17</v>
      </c>
      <c r="J27" s="16"/>
      <c r="K27" s="103">
        <f>ROUND(K25*0.27,)</f>
        <v>0</v>
      </c>
      <c r="L27" s="103"/>
      <c r="M27" s="103"/>
    </row>
    <row r="28" spans="1:13">
      <c r="I28" s="1"/>
      <c r="J28" s="16"/>
      <c r="L28" s="4"/>
    </row>
    <row r="29" spans="1:13">
      <c r="I29" s="2" t="s">
        <v>18</v>
      </c>
      <c r="J29" s="16"/>
      <c r="K29" s="104">
        <f>K25+K27</f>
        <v>0</v>
      </c>
      <c r="L29" s="104"/>
      <c r="M29" s="104"/>
    </row>
    <row r="30" spans="1:13">
      <c r="I30" s="17"/>
      <c r="J30" s="16"/>
      <c r="K30" s="18"/>
      <c r="L30" s="16"/>
      <c r="M30" s="18"/>
    </row>
    <row r="31" spans="1:13" ht="20.25">
      <c r="A31" s="109" t="s">
        <v>2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3">
      <c r="A32" s="110" t="str">
        <f>Főösszesítő!$A$2</f>
        <v>A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</row>
    <row r="33" spans="1:13" s="3" customFormat="1" ht="18.75">
      <c r="A33" s="111" t="str">
        <f>Főösszesítő!$A$3</f>
        <v>GÖDÖLLŐ VÁROS ÖNKORMÁNYZATA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</row>
    <row r="34" spans="1:13" s="3" customFormat="1" ht="18.75">
      <c r="A34" s="111" t="str">
        <f>Főösszesítő!$A$4</f>
        <v>GÖDÖLLŐI PALOTAKERTI BÖLCSŐDE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</row>
    <row r="35" spans="1:13" ht="18.75">
      <c r="A35" s="111" t="str">
        <f>Főösszesítő!$A$5</f>
        <v>KERTJÉNEK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</row>
    <row r="37" spans="1:13" ht="15.75">
      <c r="A37" s="108" t="str">
        <f>Főösszesítő!$A$7</f>
        <v>KERTÉPÍTÉSI MUNKÁIHOZ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9" spans="1:13" ht="15.7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50" spans="1:13" s="6" customFormat="1">
      <c r="A50" s="7"/>
      <c r="B50" s="19" t="str">
        <f>$B$20</f>
        <v>I. Bontási munkák</v>
      </c>
      <c r="C50" s="4"/>
      <c r="D50" s="4"/>
      <c r="E50" s="5"/>
      <c r="F50" s="8"/>
      <c r="G50" s="5"/>
      <c r="H50" s="8"/>
      <c r="I50" s="4"/>
      <c r="J50" s="5"/>
      <c r="K50" s="8"/>
      <c r="L50" s="5"/>
      <c r="M50" s="8"/>
    </row>
    <row r="52" spans="1:13">
      <c r="B52" s="4" t="s">
        <v>199</v>
      </c>
    </row>
    <row r="53" spans="1:13">
      <c r="A53" s="7">
        <v>1</v>
      </c>
      <c r="B53" s="4" t="s">
        <v>200</v>
      </c>
    </row>
    <row r="54" spans="1:13">
      <c r="B54" s="4" t="s">
        <v>201</v>
      </c>
    </row>
    <row r="56" spans="1:13" s="6" customFormat="1">
      <c r="A56" s="7"/>
      <c r="B56" s="4"/>
      <c r="C56" s="4">
        <v>1</v>
      </c>
      <c r="D56" s="4" t="s">
        <v>10</v>
      </c>
      <c r="E56" s="5" t="s">
        <v>3</v>
      </c>
      <c r="F56" s="8">
        <v>0</v>
      </c>
      <c r="G56" s="5" t="s">
        <v>4</v>
      </c>
      <c r="H56" s="8">
        <v>0</v>
      </c>
      <c r="I56" s="4"/>
      <c r="J56" s="5" t="s">
        <v>5</v>
      </c>
      <c r="K56" s="8">
        <f>ROUND(C56*F56,)</f>
        <v>0</v>
      </c>
      <c r="L56" s="5" t="s">
        <v>6</v>
      </c>
      <c r="M56" s="8">
        <f>ROUND(C56*H56,)</f>
        <v>0</v>
      </c>
    </row>
    <row r="57" spans="1:13" s="6" customFormat="1">
      <c r="A57" s="7"/>
      <c r="B57" s="4"/>
      <c r="C57" s="4"/>
      <c r="D57" s="4"/>
      <c r="E57" s="5"/>
      <c r="F57" s="8"/>
      <c r="G57" s="5"/>
      <c r="H57" s="8"/>
      <c r="I57" s="4"/>
      <c r="J57" s="5"/>
      <c r="K57" s="8"/>
      <c r="L57" s="5"/>
      <c r="M57" s="8"/>
    </row>
    <row r="58" spans="1:13" s="6" customFormat="1">
      <c r="A58" s="96" t="s">
        <v>858</v>
      </c>
      <c r="B58" s="4"/>
      <c r="C58" s="4"/>
      <c r="D58" s="4"/>
      <c r="E58" s="5"/>
      <c r="F58" s="8"/>
      <c r="G58" s="5"/>
      <c r="H58" s="8"/>
      <c r="I58" s="4"/>
      <c r="J58" s="5"/>
      <c r="K58" s="8"/>
      <c r="L58" s="5"/>
      <c r="M58" s="8"/>
    </row>
    <row r="59" spans="1:13" s="6" customFormat="1">
      <c r="A59" s="7" t="s">
        <v>855</v>
      </c>
      <c r="B59" s="4" t="s">
        <v>856</v>
      </c>
      <c r="C59" s="4"/>
      <c r="D59" s="4"/>
      <c r="E59" s="5"/>
      <c r="F59" s="8"/>
      <c r="G59" s="5"/>
      <c r="H59" s="8"/>
      <c r="I59" s="4"/>
      <c r="J59" s="5"/>
      <c r="K59" s="8"/>
      <c r="L59" s="5"/>
      <c r="M59" s="8"/>
    </row>
    <row r="60" spans="1:13" s="6" customFormat="1">
      <c r="A60" s="7"/>
      <c r="B60" s="4" t="s">
        <v>857</v>
      </c>
      <c r="C60" s="4"/>
      <c r="D60" s="4"/>
      <c r="E60" s="5"/>
      <c r="F60" s="8"/>
      <c r="G60" s="5"/>
      <c r="H60" s="8"/>
      <c r="I60" s="4"/>
      <c r="J60" s="5"/>
      <c r="K60" s="8"/>
      <c r="L60" s="5"/>
      <c r="M60" s="8"/>
    </row>
    <row r="61" spans="1:13" s="6" customFormat="1">
      <c r="A61" s="7"/>
      <c r="B61" s="4"/>
      <c r="C61" s="4"/>
      <c r="D61" s="4"/>
      <c r="E61" s="5"/>
      <c r="F61" s="8"/>
      <c r="G61" s="5"/>
      <c r="H61" s="8"/>
      <c r="I61" s="4"/>
      <c r="J61" s="5"/>
      <c r="K61" s="8"/>
      <c r="L61" s="5"/>
      <c r="M61" s="8"/>
    </row>
    <row r="62" spans="1:13" s="6" customFormat="1">
      <c r="A62" s="7"/>
      <c r="B62" s="4"/>
      <c r="C62" s="4">
        <v>11</v>
      </c>
      <c r="D62" s="4" t="s">
        <v>10</v>
      </c>
      <c r="E62" s="5" t="s">
        <v>3</v>
      </c>
      <c r="F62" s="8">
        <v>0</v>
      </c>
      <c r="G62" s="5" t="s">
        <v>4</v>
      </c>
      <c r="H62" s="8">
        <v>0</v>
      </c>
      <c r="I62" s="4"/>
      <c r="J62" s="5" t="s">
        <v>5</v>
      </c>
      <c r="K62" s="8">
        <f>ROUND(C62*F62,)</f>
        <v>0</v>
      </c>
      <c r="L62" s="5" t="s">
        <v>6</v>
      </c>
      <c r="M62" s="8">
        <f>ROUND(C62*H62,)</f>
        <v>0</v>
      </c>
    </row>
    <row r="63" spans="1:13" s="6" customFormat="1">
      <c r="A63" s="7"/>
      <c r="B63" s="4"/>
      <c r="C63" s="4"/>
      <c r="D63" s="4"/>
      <c r="E63" s="5"/>
      <c r="F63" s="8"/>
      <c r="G63" s="5"/>
      <c r="H63" s="8"/>
      <c r="I63" s="4"/>
      <c r="J63" s="5"/>
      <c r="K63" s="8"/>
      <c r="L63" s="5"/>
      <c r="M63" s="8"/>
    </row>
    <row r="64" spans="1:13" s="6" customFormat="1">
      <c r="A64" s="96" t="s">
        <v>858</v>
      </c>
      <c r="B64" s="4"/>
      <c r="C64" s="4"/>
      <c r="D64" s="4"/>
      <c r="E64" s="5"/>
      <c r="F64" s="8"/>
      <c r="G64" s="5"/>
      <c r="H64" s="8"/>
      <c r="I64" s="4"/>
      <c r="J64" s="5"/>
      <c r="K64" s="8"/>
      <c r="L64" s="5"/>
      <c r="M64" s="8"/>
    </row>
    <row r="65" spans="1:13" s="6" customFormat="1">
      <c r="A65" s="7" t="s">
        <v>859</v>
      </c>
      <c r="B65" s="4" t="s">
        <v>860</v>
      </c>
      <c r="C65" s="4"/>
      <c r="D65" s="4"/>
      <c r="E65" s="5"/>
      <c r="F65" s="8"/>
      <c r="G65" s="5"/>
      <c r="H65" s="8"/>
      <c r="I65" s="4"/>
      <c r="J65" s="5"/>
      <c r="K65" s="8"/>
      <c r="L65" s="5"/>
      <c r="M65" s="8"/>
    </row>
    <row r="66" spans="1:13" s="6" customFormat="1">
      <c r="A66" s="7"/>
      <c r="B66" s="4" t="s">
        <v>857</v>
      </c>
      <c r="C66" s="4"/>
      <c r="D66" s="4"/>
      <c r="E66" s="5"/>
      <c r="F66" s="8"/>
      <c r="G66" s="5"/>
      <c r="H66" s="8"/>
      <c r="I66" s="4"/>
      <c r="J66" s="5"/>
      <c r="K66" s="8"/>
      <c r="L66" s="5"/>
      <c r="M66" s="8"/>
    </row>
    <row r="67" spans="1:13" s="6" customFormat="1">
      <c r="A67" s="7"/>
      <c r="B67" s="4"/>
      <c r="C67" s="4"/>
      <c r="D67" s="4"/>
      <c r="E67" s="5"/>
      <c r="F67" s="8"/>
      <c r="G67" s="5"/>
      <c r="H67" s="8"/>
      <c r="I67" s="4"/>
      <c r="J67" s="5"/>
      <c r="K67" s="8"/>
      <c r="L67" s="5"/>
      <c r="M67" s="8"/>
    </row>
    <row r="68" spans="1:13" s="6" customFormat="1">
      <c r="A68" s="7"/>
      <c r="B68" s="4"/>
      <c r="C68" s="4">
        <v>12</v>
      </c>
      <c r="D68" s="4" t="s">
        <v>10</v>
      </c>
      <c r="E68" s="5" t="s">
        <v>3</v>
      </c>
      <c r="F68" s="8">
        <v>0</v>
      </c>
      <c r="G68" s="5" t="s">
        <v>4</v>
      </c>
      <c r="H68" s="8">
        <v>0</v>
      </c>
      <c r="I68" s="4"/>
      <c r="J68" s="5" t="s">
        <v>5</v>
      </c>
      <c r="K68" s="8">
        <f>ROUND(C68*F68,)</f>
        <v>0</v>
      </c>
      <c r="L68" s="5" t="s">
        <v>6</v>
      </c>
      <c r="M68" s="8">
        <f>ROUND(C68*H68,)</f>
        <v>0</v>
      </c>
    </row>
    <row r="69" spans="1:13" s="6" customFormat="1">
      <c r="A69" s="7"/>
      <c r="B69" s="4"/>
      <c r="C69" s="4"/>
      <c r="D69" s="4"/>
      <c r="E69" s="5"/>
      <c r="F69" s="8"/>
      <c r="G69" s="5"/>
      <c r="H69" s="8"/>
      <c r="I69" s="4"/>
      <c r="J69" s="5"/>
      <c r="K69" s="8"/>
      <c r="L69" s="5"/>
      <c r="M69" s="8"/>
    </row>
    <row r="70" spans="1:13" s="6" customFormat="1">
      <c r="A70" s="7"/>
      <c r="B70" s="4" t="s">
        <v>170</v>
      </c>
      <c r="C70" s="4"/>
      <c r="D70" s="4"/>
      <c r="E70" s="5"/>
      <c r="F70" s="8"/>
      <c r="G70" s="5"/>
      <c r="H70" s="8"/>
      <c r="I70" s="4"/>
      <c r="J70" s="5"/>
      <c r="K70" s="8"/>
      <c r="L70" s="5"/>
      <c r="M70" s="8"/>
    </row>
    <row r="71" spans="1:13" s="6" customFormat="1">
      <c r="A71" s="7">
        <f>MAX($A$53:A70)+1</f>
        <v>2</v>
      </c>
      <c r="B71" s="4" t="s">
        <v>171</v>
      </c>
      <c r="C71" s="4"/>
      <c r="D71" s="4"/>
      <c r="E71" s="5"/>
      <c r="F71" s="8"/>
      <c r="G71" s="5"/>
      <c r="H71" s="8"/>
      <c r="I71" s="4"/>
      <c r="J71" s="5"/>
      <c r="K71" s="8"/>
      <c r="L71" s="5"/>
      <c r="M71" s="8"/>
    </row>
    <row r="72" spans="1:13" s="6" customFormat="1">
      <c r="A72" s="7"/>
      <c r="B72" s="4" t="s">
        <v>172</v>
      </c>
      <c r="C72" s="4"/>
      <c r="D72" s="4"/>
      <c r="E72" s="5"/>
      <c r="F72" s="8"/>
      <c r="G72" s="5"/>
      <c r="H72" s="8"/>
      <c r="I72" s="4"/>
      <c r="J72" s="5"/>
      <c r="K72" s="8"/>
      <c r="L72" s="5"/>
      <c r="M72" s="8"/>
    </row>
    <row r="73" spans="1:13" s="6" customFormat="1">
      <c r="A73" s="7"/>
      <c r="B73" s="4"/>
      <c r="C73" s="4"/>
      <c r="D73" s="4"/>
      <c r="E73" s="5"/>
      <c r="F73" s="8"/>
      <c r="G73" s="5"/>
      <c r="H73" s="8"/>
      <c r="I73" s="4"/>
      <c r="J73" s="5"/>
      <c r="K73" s="8"/>
      <c r="L73" s="5"/>
      <c r="M73" s="8"/>
    </row>
    <row r="74" spans="1:13" s="6" customFormat="1">
      <c r="A74" s="7"/>
      <c r="B74" s="4"/>
      <c r="C74" s="4">
        <v>12</v>
      </c>
      <c r="D74" s="4" t="s">
        <v>10</v>
      </c>
      <c r="E74" s="5" t="s">
        <v>3</v>
      </c>
      <c r="F74" s="8">
        <v>0</v>
      </c>
      <c r="G74" s="5" t="s">
        <v>4</v>
      </c>
      <c r="H74" s="8">
        <v>0</v>
      </c>
      <c r="I74" s="4"/>
      <c r="J74" s="5" t="s">
        <v>5</v>
      </c>
      <c r="K74" s="8">
        <f>ROUND(C74*F74,)</f>
        <v>0</v>
      </c>
      <c r="L74" s="5" t="s">
        <v>6</v>
      </c>
      <c r="M74" s="8">
        <f>ROUND(C74*H74,)</f>
        <v>0</v>
      </c>
    </row>
    <row r="75" spans="1:13" s="6" customFormat="1">
      <c r="A75" s="7"/>
      <c r="B75" s="4"/>
      <c r="C75" s="4"/>
      <c r="D75" s="4"/>
      <c r="E75" s="5"/>
      <c r="F75" s="8"/>
      <c r="G75" s="5"/>
      <c r="H75" s="8"/>
      <c r="I75" s="4"/>
      <c r="J75" s="5"/>
      <c r="K75" s="8"/>
      <c r="L75" s="5"/>
      <c r="M75" s="8"/>
    </row>
    <row r="76" spans="1:13" s="6" customFormat="1">
      <c r="A76" s="7"/>
      <c r="B76" s="4" t="s">
        <v>173</v>
      </c>
      <c r="C76" s="4"/>
      <c r="D76" s="4"/>
      <c r="E76" s="5"/>
      <c r="F76" s="8"/>
      <c r="G76" s="5"/>
      <c r="H76" s="8"/>
      <c r="I76" s="4"/>
      <c r="J76" s="5"/>
      <c r="K76" s="8"/>
      <c r="L76" s="5"/>
      <c r="M76" s="8"/>
    </row>
    <row r="77" spans="1:13" s="6" customFormat="1">
      <c r="A77" s="7">
        <f>MAX($A$53:A76)+1</f>
        <v>3</v>
      </c>
      <c r="B77" s="4" t="s">
        <v>174</v>
      </c>
      <c r="C77" s="4"/>
      <c r="D77" s="4"/>
      <c r="E77" s="5"/>
      <c r="F77" s="8"/>
      <c r="G77" s="5"/>
      <c r="H77" s="8"/>
      <c r="I77" s="4"/>
      <c r="J77" s="5"/>
      <c r="K77" s="8"/>
      <c r="L77" s="5"/>
      <c r="M77" s="8"/>
    </row>
    <row r="78" spans="1:13" s="6" customFormat="1">
      <c r="A78" s="7"/>
      <c r="B78" s="4" t="s">
        <v>175</v>
      </c>
      <c r="C78" s="4"/>
      <c r="D78" s="4"/>
      <c r="E78" s="5"/>
      <c r="F78" s="8"/>
      <c r="G78" s="5"/>
      <c r="H78" s="8"/>
      <c r="I78" s="4"/>
      <c r="J78" s="5"/>
      <c r="K78" s="8"/>
      <c r="L78" s="5"/>
      <c r="M78" s="8"/>
    </row>
    <row r="79" spans="1:13" s="6" customFormat="1">
      <c r="A79" s="7"/>
      <c r="B79" s="4"/>
      <c r="C79" s="4"/>
      <c r="D79" s="4"/>
      <c r="E79" s="5"/>
      <c r="F79" s="8"/>
      <c r="G79" s="5"/>
      <c r="H79" s="8"/>
      <c r="I79" s="4"/>
      <c r="J79" s="5"/>
      <c r="K79" s="8"/>
      <c r="L79" s="5"/>
      <c r="M79" s="8"/>
    </row>
    <row r="80" spans="1:13" s="6" customFormat="1">
      <c r="A80" s="7"/>
      <c r="B80" s="4"/>
      <c r="C80" s="4">
        <v>135</v>
      </c>
      <c r="D80" s="4" t="s">
        <v>9</v>
      </c>
      <c r="E80" s="5" t="s">
        <v>3</v>
      </c>
      <c r="F80" s="8">
        <v>0</v>
      </c>
      <c r="G80" s="5" t="s">
        <v>4</v>
      </c>
      <c r="H80" s="8">
        <v>0</v>
      </c>
      <c r="I80" s="4"/>
      <c r="J80" s="5" t="s">
        <v>5</v>
      </c>
      <c r="K80" s="8">
        <f>ROUND(C80*F80,)</f>
        <v>0</v>
      </c>
      <c r="L80" s="5" t="s">
        <v>6</v>
      </c>
      <c r="M80" s="8">
        <f>ROUND(C80*H80,)</f>
        <v>0</v>
      </c>
    </row>
    <row r="81" spans="1:13" s="6" customFormat="1">
      <c r="A81" s="7"/>
      <c r="B81" s="4"/>
      <c r="C81" s="4"/>
      <c r="D81" s="4"/>
      <c r="E81" s="5"/>
      <c r="F81" s="8"/>
      <c r="G81" s="5"/>
      <c r="H81" s="8"/>
      <c r="I81" s="4"/>
      <c r="J81" s="5"/>
      <c r="K81" s="8"/>
      <c r="L81" s="5"/>
      <c r="M81" s="8"/>
    </row>
    <row r="82" spans="1:13" s="6" customFormat="1">
      <c r="A82" s="7"/>
      <c r="B82" s="4" t="s">
        <v>176</v>
      </c>
      <c r="C82" s="4"/>
      <c r="D82" s="4"/>
      <c r="E82" s="5"/>
      <c r="F82" s="8"/>
      <c r="G82" s="5"/>
      <c r="H82" s="8"/>
      <c r="I82" s="4"/>
      <c r="J82" s="5"/>
      <c r="K82" s="8"/>
      <c r="L82" s="5"/>
      <c r="M82" s="8"/>
    </row>
    <row r="83" spans="1:13" s="6" customFormat="1">
      <c r="A83" s="7">
        <f>MAX($A$53:A82)+1</f>
        <v>4</v>
      </c>
      <c r="B83" s="4" t="s">
        <v>177</v>
      </c>
      <c r="C83" s="4"/>
      <c r="D83" s="4"/>
      <c r="E83" s="5"/>
      <c r="F83" s="8"/>
      <c r="G83" s="5"/>
      <c r="H83" s="8"/>
      <c r="I83" s="4"/>
      <c r="J83" s="5"/>
      <c r="K83" s="8"/>
      <c r="L83" s="5"/>
      <c r="M83" s="8"/>
    </row>
    <row r="84" spans="1:13" s="6" customFormat="1">
      <c r="A84" s="7"/>
      <c r="B84" s="4"/>
      <c r="C84" s="4"/>
      <c r="D84" s="4"/>
      <c r="E84" s="5"/>
      <c r="F84" s="8"/>
      <c r="G84" s="5"/>
      <c r="H84" s="8"/>
      <c r="I84" s="4"/>
      <c r="J84" s="5"/>
      <c r="K84" s="8"/>
      <c r="L84" s="5"/>
      <c r="M84" s="8"/>
    </row>
    <row r="85" spans="1:13" s="6" customFormat="1">
      <c r="A85" s="7"/>
      <c r="B85" s="4"/>
      <c r="C85" s="4">
        <v>1</v>
      </c>
      <c r="D85" s="4" t="s">
        <v>178</v>
      </c>
      <c r="E85" s="5" t="s">
        <v>3</v>
      </c>
      <c r="F85" s="8">
        <v>0</v>
      </c>
      <c r="G85" s="5" t="s">
        <v>4</v>
      </c>
      <c r="H85" s="8">
        <v>0</v>
      </c>
      <c r="I85" s="4"/>
      <c r="J85" s="5" t="s">
        <v>5</v>
      </c>
      <c r="K85" s="8">
        <f>ROUND(C85*F85,)</f>
        <v>0</v>
      </c>
      <c r="L85" s="5" t="s">
        <v>6</v>
      </c>
      <c r="M85" s="8">
        <f>ROUND(C85*H85,)</f>
        <v>0</v>
      </c>
    </row>
    <row r="86" spans="1:13" s="6" customFormat="1">
      <c r="A86" s="7"/>
      <c r="B86" s="4"/>
      <c r="C86" s="4"/>
      <c r="D86" s="4"/>
      <c r="E86" s="5"/>
      <c r="F86" s="8"/>
      <c r="G86" s="5"/>
      <c r="H86" s="8"/>
      <c r="I86" s="4"/>
      <c r="J86" s="5"/>
      <c r="K86" s="8"/>
      <c r="L86" s="5"/>
      <c r="M86" s="8"/>
    </row>
    <row r="87" spans="1:13" s="6" customFormat="1">
      <c r="A87" s="7"/>
      <c r="B87" s="4" t="s">
        <v>179</v>
      </c>
      <c r="C87" s="4"/>
      <c r="D87" s="4"/>
      <c r="E87" s="5"/>
      <c r="F87" s="8"/>
      <c r="G87" s="5"/>
      <c r="H87" s="8"/>
      <c r="I87" s="4"/>
      <c r="J87" s="5"/>
      <c r="K87" s="8"/>
      <c r="L87" s="5"/>
      <c r="M87" s="8"/>
    </row>
    <row r="88" spans="1:13" s="6" customFormat="1">
      <c r="A88" s="7">
        <f>MAX($A$53:A87)+1</f>
        <v>5</v>
      </c>
      <c r="B88" s="4" t="s">
        <v>180</v>
      </c>
      <c r="C88" s="4"/>
      <c r="D88" s="4"/>
      <c r="E88" s="5"/>
      <c r="F88" s="8"/>
      <c r="G88" s="5"/>
      <c r="H88" s="8"/>
      <c r="I88" s="4"/>
      <c r="J88" s="5"/>
      <c r="K88" s="8"/>
      <c r="L88" s="5"/>
      <c r="M88" s="8"/>
    </row>
    <row r="89" spans="1:13" s="6" customFormat="1">
      <c r="A89" s="7"/>
      <c r="B89" s="4" t="s">
        <v>181</v>
      </c>
      <c r="C89" s="4"/>
      <c r="D89" s="4"/>
      <c r="E89" s="5"/>
      <c r="F89" s="8"/>
      <c r="G89" s="5"/>
      <c r="H89" s="8"/>
      <c r="I89" s="4"/>
      <c r="J89" s="5"/>
      <c r="K89" s="8"/>
      <c r="L89" s="5"/>
      <c r="M89" s="8"/>
    </row>
    <row r="90" spans="1:13" s="6" customFormat="1">
      <c r="A90" s="7"/>
      <c r="B90" s="4"/>
      <c r="C90" s="4"/>
      <c r="D90" s="4"/>
      <c r="E90" s="5"/>
      <c r="F90" s="8"/>
      <c r="G90" s="5"/>
      <c r="H90" s="8"/>
      <c r="I90" s="4"/>
      <c r="J90" s="5"/>
      <c r="K90" s="8"/>
      <c r="L90" s="5"/>
      <c r="M90" s="8"/>
    </row>
    <row r="91" spans="1:13" s="6" customFormat="1">
      <c r="A91" s="7"/>
      <c r="B91" s="4"/>
      <c r="C91" s="4">
        <f>40*0.25</f>
        <v>10</v>
      </c>
      <c r="D91" s="4" t="s">
        <v>9</v>
      </c>
      <c r="E91" s="5" t="s">
        <v>3</v>
      </c>
      <c r="F91" s="8">
        <v>0</v>
      </c>
      <c r="G91" s="5" t="s">
        <v>4</v>
      </c>
      <c r="H91" s="8">
        <v>0</v>
      </c>
      <c r="I91" s="4"/>
      <c r="J91" s="5" t="s">
        <v>5</v>
      </c>
      <c r="K91" s="8">
        <f>ROUND(C91*F91,)</f>
        <v>0</v>
      </c>
      <c r="L91" s="5" t="s">
        <v>6</v>
      </c>
      <c r="M91" s="8">
        <f>ROUND(C91*H91,)</f>
        <v>0</v>
      </c>
    </row>
    <row r="92" spans="1:13" s="6" customFormat="1">
      <c r="A92" s="7"/>
      <c r="B92" s="4"/>
      <c r="C92" s="4"/>
      <c r="D92" s="4"/>
      <c r="E92" s="5"/>
      <c r="F92" s="8"/>
      <c r="G92" s="5"/>
      <c r="H92" s="8"/>
      <c r="I92" s="4"/>
      <c r="J92" s="5"/>
      <c r="K92" s="8"/>
      <c r="L92" s="5"/>
      <c r="M92" s="8"/>
    </row>
    <row r="93" spans="1:13" s="6" customFormat="1">
      <c r="A93" s="7"/>
      <c r="B93" s="4" t="s">
        <v>182</v>
      </c>
      <c r="C93" s="4"/>
      <c r="D93" s="4"/>
      <c r="E93" s="5"/>
      <c r="F93" s="8"/>
      <c r="G93" s="5"/>
      <c r="H93" s="8"/>
      <c r="I93" s="4"/>
      <c r="J93" s="5"/>
      <c r="K93" s="8"/>
      <c r="L93" s="5"/>
      <c r="M93" s="8"/>
    </row>
    <row r="94" spans="1:13" s="6" customFormat="1">
      <c r="A94" s="7">
        <f>MAX($A$53:A93)+1</f>
        <v>6</v>
      </c>
      <c r="B94" s="4" t="s">
        <v>183</v>
      </c>
      <c r="C94" s="4"/>
      <c r="D94" s="4"/>
      <c r="E94" s="5"/>
      <c r="F94" s="8"/>
      <c r="G94" s="5"/>
      <c r="H94" s="8"/>
      <c r="I94" s="4"/>
      <c r="J94" s="5"/>
      <c r="K94" s="8"/>
      <c r="L94" s="5"/>
      <c r="M94" s="8"/>
    </row>
    <row r="95" spans="1:13" s="6" customFormat="1">
      <c r="A95" s="7"/>
      <c r="B95" s="4"/>
      <c r="C95" s="4"/>
      <c r="D95" s="4"/>
      <c r="E95" s="5"/>
      <c r="F95" s="8"/>
      <c r="G95" s="5"/>
      <c r="H95" s="8"/>
      <c r="I95" s="4"/>
      <c r="J95" s="5"/>
      <c r="K95" s="8"/>
      <c r="L95" s="5"/>
      <c r="M95" s="8"/>
    </row>
    <row r="96" spans="1:13" s="6" customFormat="1">
      <c r="A96" s="7"/>
      <c r="B96" s="4"/>
      <c r="C96" s="4">
        <v>192</v>
      </c>
      <c r="D96" s="4" t="s">
        <v>0</v>
      </c>
      <c r="E96" s="5" t="s">
        <v>3</v>
      </c>
      <c r="F96" s="8">
        <v>0</v>
      </c>
      <c r="G96" s="5" t="s">
        <v>4</v>
      </c>
      <c r="H96" s="8">
        <v>0</v>
      </c>
      <c r="I96" s="4"/>
      <c r="J96" s="5" t="s">
        <v>5</v>
      </c>
      <c r="K96" s="8">
        <f>ROUND(C96*F96,)</f>
        <v>0</v>
      </c>
      <c r="L96" s="5" t="s">
        <v>6</v>
      </c>
      <c r="M96" s="8">
        <f>ROUND(C96*H96,)</f>
        <v>0</v>
      </c>
    </row>
    <row r="97" spans="1:13" s="6" customFormat="1">
      <c r="A97" s="7"/>
      <c r="B97" s="4"/>
      <c r="C97" s="4"/>
      <c r="D97" s="4"/>
      <c r="E97" s="5"/>
      <c r="F97" s="8"/>
      <c r="G97" s="5"/>
      <c r="H97" s="8"/>
      <c r="I97" s="4"/>
      <c r="J97" s="5"/>
      <c r="K97" s="8"/>
      <c r="L97" s="5"/>
      <c r="M97" s="8"/>
    </row>
    <row r="98" spans="1:13" s="6" customFormat="1">
      <c r="A98" s="7"/>
      <c r="B98" s="4" t="s">
        <v>184</v>
      </c>
      <c r="C98" s="4"/>
      <c r="D98" s="4"/>
      <c r="E98" s="5"/>
      <c r="F98" s="8"/>
      <c r="G98" s="5"/>
      <c r="H98" s="8"/>
      <c r="I98" s="4"/>
      <c r="J98" s="5"/>
      <c r="K98" s="8"/>
      <c r="L98" s="5"/>
      <c r="M98" s="8"/>
    </row>
    <row r="99" spans="1:13" s="6" customFormat="1">
      <c r="A99" s="7">
        <f>MAX($A$53:A98)+1</f>
        <v>7</v>
      </c>
      <c r="B99" s="4" t="s">
        <v>185</v>
      </c>
      <c r="C99" s="4"/>
      <c r="D99" s="4"/>
      <c r="E99" s="5"/>
      <c r="F99" s="8"/>
      <c r="G99" s="5"/>
      <c r="H99" s="8"/>
      <c r="I99" s="4"/>
      <c r="J99" s="5"/>
      <c r="K99" s="8"/>
      <c r="L99" s="5"/>
      <c r="M99" s="8"/>
    </row>
    <row r="100" spans="1:13" s="6" customFormat="1">
      <c r="A100" s="7"/>
      <c r="B100" s="4" t="s">
        <v>186</v>
      </c>
      <c r="C100" s="4"/>
      <c r="D100" s="4"/>
      <c r="E100" s="5"/>
      <c r="F100" s="8"/>
      <c r="G100" s="5"/>
      <c r="H100" s="8"/>
      <c r="I100" s="4"/>
      <c r="J100" s="5"/>
      <c r="K100" s="8"/>
      <c r="L100" s="5"/>
      <c r="M100" s="8"/>
    </row>
    <row r="101" spans="1:13" s="6" customFormat="1">
      <c r="A101" s="7"/>
      <c r="B101" s="4"/>
      <c r="C101" s="4"/>
      <c r="D101" s="4"/>
      <c r="E101" s="5"/>
      <c r="F101" s="8"/>
      <c r="G101" s="5"/>
      <c r="H101" s="8"/>
      <c r="I101" s="4"/>
      <c r="J101" s="5"/>
      <c r="K101" s="8"/>
      <c r="L101" s="5"/>
      <c r="M101" s="8"/>
    </row>
    <row r="102" spans="1:13" s="6" customFormat="1">
      <c r="A102" s="7"/>
      <c r="B102" s="4"/>
      <c r="C102" s="4">
        <v>6</v>
      </c>
      <c r="D102" s="4" t="s">
        <v>10</v>
      </c>
      <c r="E102" s="5" t="s">
        <v>3</v>
      </c>
      <c r="F102" s="8">
        <v>0</v>
      </c>
      <c r="G102" s="5" t="s">
        <v>4</v>
      </c>
      <c r="H102" s="8">
        <v>0</v>
      </c>
      <c r="I102" s="4"/>
      <c r="J102" s="5" t="s">
        <v>5</v>
      </c>
      <c r="K102" s="8">
        <f>ROUND(C102*F102,)</f>
        <v>0</v>
      </c>
      <c r="L102" s="5" t="s">
        <v>6</v>
      </c>
      <c r="M102" s="8">
        <f>ROUND(C102*H102,)</f>
        <v>0</v>
      </c>
    </row>
    <row r="103" spans="1:13" s="6" customFormat="1">
      <c r="A103" s="7"/>
      <c r="B103" s="4"/>
      <c r="C103" s="4"/>
      <c r="D103" s="4"/>
      <c r="E103" s="5"/>
      <c r="F103" s="8"/>
      <c r="G103" s="5"/>
      <c r="H103" s="8"/>
      <c r="I103" s="4"/>
      <c r="J103" s="5"/>
      <c r="K103" s="8"/>
      <c r="L103" s="5"/>
      <c r="M103" s="8"/>
    </row>
    <row r="104" spans="1:13" s="6" customFormat="1">
      <c r="A104" s="7"/>
      <c r="B104" s="4" t="s">
        <v>187</v>
      </c>
      <c r="C104" s="4"/>
      <c r="D104" s="4"/>
      <c r="E104" s="5"/>
      <c r="F104" s="8"/>
      <c r="G104" s="5"/>
      <c r="H104" s="8"/>
      <c r="I104" s="4"/>
      <c r="J104" s="5"/>
      <c r="K104" s="8"/>
      <c r="L104" s="5"/>
      <c r="M104" s="8"/>
    </row>
    <row r="105" spans="1:13" s="6" customFormat="1">
      <c r="A105" s="7">
        <f>MAX($A$53:A104)+1</f>
        <v>8</v>
      </c>
      <c r="B105" s="4" t="s">
        <v>188</v>
      </c>
      <c r="C105" s="4"/>
      <c r="D105" s="4"/>
      <c r="E105" s="5"/>
      <c r="F105" s="8"/>
      <c r="G105" s="5"/>
      <c r="H105" s="8"/>
      <c r="I105" s="4"/>
      <c r="J105" s="5"/>
      <c r="K105" s="8"/>
      <c r="L105" s="5"/>
      <c r="M105" s="8"/>
    </row>
    <row r="106" spans="1:13" s="6" customFormat="1">
      <c r="A106" s="7"/>
      <c r="B106" s="4" t="s">
        <v>189</v>
      </c>
      <c r="C106" s="4"/>
      <c r="D106" s="4"/>
      <c r="E106" s="5"/>
      <c r="F106" s="8"/>
      <c r="G106" s="5"/>
      <c r="H106" s="8"/>
      <c r="I106" s="4"/>
      <c r="J106" s="5"/>
      <c r="K106" s="8"/>
      <c r="L106" s="5"/>
      <c r="M106" s="8"/>
    </row>
    <row r="107" spans="1:13" s="6" customFormat="1">
      <c r="A107" s="7"/>
      <c r="B107" s="4" t="s">
        <v>190</v>
      </c>
      <c r="C107" s="4"/>
      <c r="D107" s="4"/>
      <c r="E107" s="5"/>
      <c r="F107" s="8"/>
      <c r="G107" s="5"/>
      <c r="H107" s="8"/>
      <c r="I107" s="4"/>
      <c r="J107" s="5"/>
      <c r="K107" s="8"/>
      <c r="L107" s="5"/>
      <c r="M107" s="8"/>
    </row>
    <row r="108" spans="1:13" s="6" customFormat="1">
      <c r="A108" s="7"/>
      <c r="B108" s="4"/>
      <c r="C108" s="4"/>
      <c r="D108" s="4"/>
      <c r="E108" s="5"/>
      <c r="F108" s="8"/>
      <c r="G108" s="5"/>
      <c r="H108" s="8"/>
      <c r="I108" s="4"/>
      <c r="J108" s="5"/>
      <c r="K108" s="8"/>
      <c r="L108" s="5"/>
      <c r="M108" s="8"/>
    </row>
    <row r="109" spans="1:13" s="6" customFormat="1">
      <c r="A109" s="7"/>
      <c r="B109" s="4"/>
      <c r="C109" s="4">
        <v>145</v>
      </c>
      <c r="D109" s="4" t="s">
        <v>0</v>
      </c>
      <c r="E109" s="5" t="s">
        <v>3</v>
      </c>
      <c r="F109" s="8">
        <v>0</v>
      </c>
      <c r="G109" s="5" t="s">
        <v>4</v>
      </c>
      <c r="H109" s="8">
        <v>0</v>
      </c>
      <c r="I109" s="4"/>
      <c r="J109" s="5" t="s">
        <v>5</v>
      </c>
      <c r="K109" s="8">
        <f>ROUND(C109*F109,)</f>
        <v>0</v>
      </c>
      <c r="L109" s="5" t="s">
        <v>6</v>
      </c>
      <c r="M109" s="8">
        <f>ROUND(C109*H109,)</f>
        <v>0</v>
      </c>
    </row>
    <row r="110" spans="1:13" s="6" customFormat="1">
      <c r="A110" s="7"/>
      <c r="B110" s="4"/>
      <c r="C110" s="4"/>
      <c r="D110" s="4"/>
      <c r="E110" s="5"/>
      <c r="F110" s="8"/>
      <c r="G110" s="5"/>
      <c r="H110" s="8"/>
      <c r="I110" s="4"/>
      <c r="J110" s="5"/>
      <c r="K110" s="8"/>
      <c r="L110" s="5"/>
      <c r="M110" s="8"/>
    </row>
    <row r="111" spans="1:13" s="6" customFormat="1">
      <c r="A111" s="7"/>
      <c r="B111" s="4" t="s">
        <v>191</v>
      </c>
      <c r="C111" s="4"/>
      <c r="D111" s="4"/>
      <c r="E111" s="5"/>
      <c r="F111" s="8"/>
      <c r="G111" s="5"/>
      <c r="H111" s="8"/>
      <c r="I111" s="4"/>
      <c r="J111" s="5"/>
      <c r="K111" s="8"/>
      <c r="L111" s="5"/>
      <c r="M111" s="8"/>
    </row>
    <row r="112" spans="1:13" s="6" customFormat="1">
      <c r="A112" s="7">
        <f>MAX($A$53:A111)+1</f>
        <v>9</v>
      </c>
      <c r="B112" s="4" t="s">
        <v>192</v>
      </c>
      <c r="C112" s="4"/>
      <c r="D112" s="4"/>
      <c r="E112" s="5"/>
      <c r="F112" s="8"/>
      <c r="G112" s="5"/>
      <c r="H112" s="8"/>
      <c r="I112" s="4"/>
      <c r="J112" s="5"/>
      <c r="K112" s="8"/>
      <c r="L112" s="5"/>
      <c r="M112" s="8"/>
    </row>
    <row r="113" spans="1:13" s="6" customFormat="1">
      <c r="A113" s="7"/>
      <c r="B113" s="4"/>
      <c r="C113" s="4"/>
      <c r="D113" s="4"/>
      <c r="E113" s="5"/>
      <c r="F113" s="8"/>
      <c r="G113" s="5"/>
      <c r="H113" s="8"/>
      <c r="I113" s="4"/>
      <c r="J113" s="5"/>
      <c r="K113" s="8"/>
      <c r="L113" s="5"/>
      <c r="M113" s="8"/>
    </row>
    <row r="114" spans="1:13" s="6" customFormat="1">
      <c r="A114" s="7"/>
      <c r="B114" s="4"/>
      <c r="C114" s="4">
        <v>1</v>
      </c>
      <c r="D114" s="4" t="s">
        <v>178</v>
      </c>
      <c r="E114" s="5" t="s">
        <v>3</v>
      </c>
      <c r="F114" s="8">
        <v>0</v>
      </c>
      <c r="G114" s="5" t="s">
        <v>4</v>
      </c>
      <c r="H114" s="8">
        <v>0</v>
      </c>
      <c r="I114" s="4"/>
      <c r="J114" s="5" t="s">
        <v>5</v>
      </c>
      <c r="K114" s="8">
        <f>ROUND(C114*F114,)</f>
        <v>0</v>
      </c>
      <c r="L114" s="5" t="s">
        <v>6</v>
      </c>
      <c r="M114" s="8">
        <f>ROUND(C114*H114,)</f>
        <v>0</v>
      </c>
    </row>
    <row r="115" spans="1:13" s="6" customFormat="1">
      <c r="A115" s="7"/>
      <c r="B115" s="4"/>
      <c r="C115" s="4"/>
      <c r="D115" s="4"/>
      <c r="E115" s="5"/>
      <c r="F115" s="8"/>
      <c r="G115" s="5"/>
      <c r="H115" s="8"/>
      <c r="I115" s="4"/>
      <c r="J115" s="5"/>
      <c r="K115" s="8"/>
      <c r="L115" s="5"/>
      <c r="M115" s="8"/>
    </row>
    <row r="116" spans="1:13" s="6" customFormat="1">
      <c r="A116" s="7"/>
      <c r="B116" s="4" t="s">
        <v>193</v>
      </c>
      <c r="C116" s="4"/>
      <c r="D116" s="4"/>
      <c r="E116" s="5"/>
      <c r="F116" s="8"/>
      <c r="G116" s="5"/>
      <c r="H116" s="8"/>
      <c r="I116" s="4"/>
      <c r="J116" s="5"/>
      <c r="K116" s="8"/>
      <c r="L116" s="5"/>
      <c r="M116" s="8"/>
    </row>
    <row r="117" spans="1:13" s="6" customFormat="1">
      <c r="A117" s="7">
        <f>MAX($A$53:A116)+1</f>
        <v>10</v>
      </c>
      <c r="B117" s="4" t="s">
        <v>194</v>
      </c>
      <c r="C117" s="4"/>
      <c r="D117" s="4"/>
      <c r="E117" s="5"/>
      <c r="F117" s="8"/>
      <c r="G117" s="5"/>
      <c r="H117" s="8"/>
      <c r="I117" s="4"/>
      <c r="J117" s="5"/>
      <c r="K117" s="8"/>
      <c r="L117" s="5"/>
      <c r="M117" s="8"/>
    </row>
    <row r="118" spans="1:13" s="6" customFormat="1">
      <c r="A118" s="7"/>
      <c r="B118" s="4" t="s">
        <v>240</v>
      </c>
      <c r="C118" s="4"/>
      <c r="D118" s="4"/>
      <c r="E118" s="5"/>
      <c r="F118" s="8"/>
      <c r="G118" s="5"/>
      <c r="H118" s="8"/>
      <c r="I118" s="4"/>
      <c r="J118" s="5"/>
      <c r="K118" s="8"/>
      <c r="L118" s="5"/>
      <c r="M118" s="8"/>
    </row>
    <row r="119" spans="1:13" s="6" customFormat="1">
      <c r="A119" s="7"/>
      <c r="B119" s="4"/>
      <c r="C119" s="4"/>
      <c r="D119" s="4"/>
      <c r="E119" s="5"/>
      <c r="F119" s="8"/>
      <c r="G119" s="5"/>
      <c r="H119" s="8"/>
      <c r="I119" s="4"/>
      <c r="J119" s="5"/>
      <c r="K119" s="8"/>
      <c r="L119" s="5"/>
      <c r="M119" s="8"/>
    </row>
    <row r="120" spans="1:13" s="6" customFormat="1">
      <c r="A120" s="7"/>
      <c r="B120" s="4"/>
      <c r="C120" s="4">
        <v>1</v>
      </c>
      <c r="D120" s="4" t="s">
        <v>178</v>
      </c>
      <c r="E120" s="5" t="s">
        <v>3</v>
      </c>
      <c r="F120" s="8">
        <v>0</v>
      </c>
      <c r="G120" s="5" t="s">
        <v>4</v>
      </c>
      <c r="H120" s="8">
        <v>0</v>
      </c>
      <c r="I120" s="4"/>
      <c r="J120" s="5" t="s">
        <v>5</v>
      </c>
      <c r="K120" s="8">
        <f>ROUND(C120*F120,)</f>
        <v>0</v>
      </c>
      <c r="L120" s="5" t="s">
        <v>6</v>
      </c>
      <c r="M120" s="8">
        <f>ROUND(C120*H120,)</f>
        <v>0</v>
      </c>
    </row>
    <row r="121" spans="1:13" s="6" customFormat="1">
      <c r="A121" s="7"/>
      <c r="B121" s="4"/>
      <c r="C121" s="4"/>
      <c r="D121" s="4"/>
      <c r="E121" s="5"/>
      <c r="F121" s="8"/>
      <c r="G121" s="5"/>
      <c r="H121" s="8"/>
      <c r="I121" s="4"/>
      <c r="J121" s="5"/>
      <c r="K121" s="8"/>
      <c r="L121" s="5"/>
      <c r="M121" s="8"/>
    </row>
    <row r="122" spans="1:13" s="6" customFormat="1">
      <c r="A122" s="7"/>
      <c r="B122" s="4" t="s">
        <v>193</v>
      </c>
      <c r="C122" s="4"/>
      <c r="D122" s="4"/>
      <c r="E122" s="5"/>
      <c r="F122" s="8"/>
      <c r="G122" s="5"/>
      <c r="H122" s="8"/>
      <c r="I122" s="4"/>
      <c r="J122" s="5"/>
      <c r="K122" s="8"/>
      <c r="L122" s="5"/>
      <c r="M122" s="8"/>
    </row>
    <row r="123" spans="1:13" s="6" customFormat="1">
      <c r="A123" s="7">
        <f>MAX($A$53:A122)+1</f>
        <v>11</v>
      </c>
      <c r="B123" s="4" t="s">
        <v>241</v>
      </c>
      <c r="C123" s="4"/>
      <c r="D123" s="4"/>
      <c r="E123" s="5"/>
      <c r="F123" s="8"/>
      <c r="G123" s="5"/>
      <c r="H123" s="8"/>
      <c r="I123" s="4"/>
      <c r="J123" s="5"/>
      <c r="K123" s="8"/>
      <c r="L123" s="5"/>
      <c r="M123" s="8"/>
    </row>
    <row r="124" spans="1:13" s="6" customFormat="1">
      <c r="A124" s="7"/>
      <c r="B124" s="4" t="s">
        <v>242</v>
      </c>
      <c r="C124" s="4"/>
      <c r="D124" s="4"/>
      <c r="E124" s="5"/>
      <c r="F124" s="8"/>
      <c r="G124" s="5"/>
      <c r="H124" s="8"/>
      <c r="I124" s="4"/>
      <c r="J124" s="5"/>
      <c r="K124" s="8"/>
      <c r="L124" s="5"/>
      <c r="M124" s="8"/>
    </row>
    <row r="125" spans="1:13" s="6" customFormat="1">
      <c r="A125" s="7"/>
      <c r="B125" s="4"/>
      <c r="C125" s="4"/>
      <c r="D125" s="4"/>
      <c r="E125" s="5"/>
      <c r="F125" s="8"/>
      <c r="G125" s="5"/>
      <c r="H125" s="8"/>
      <c r="I125" s="4"/>
      <c r="J125" s="5"/>
      <c r="K125" s="8"/>
      <c r="L125" s="5"/>
      <c r="M125" s="8"/>
    </row>
    <row r="126" spans="1:13" s="6" customFormat="1">
      <c r="A126" s="7"/>
      <c r="B126" s="4"/>
      <c r="C126" s="4">
        <v>1</v>
      </c>
      <c r="D126" s="4" t="s">
        <v>178</v>
      </c>
      <c r="E126" s="5" t="s">
        <v>3</v>
      </c>
      <c r="F126" s="8">
        <v>0</v>
      </c>
      <c r="G126" s="5" t="s">
        <v>4</v>
      </c>
      <c r="H126" s="8">
        <v>0</v>
      </c>
      <c r="I126" s="4"/>
      <c r="J126" s="5" t="s">
        <v>5</v>
      </c>
      <c r="K126" s="8">
        <f>ROUND(C126*F126,)</f>
        <v>0</v>
      </c>
      <c r="L126" s="5" t="s">
        <v>6</v>
      </c>
      <c r="M126" s="8">
        <f>ROUND(C126*H126,)</f>
        <v>0</v>
      </c>
    </row>
    <row r="127" spans="1:13" s="6" customFormat="1">
      <c r="A127" s="7"/>
      <c r="B127" s="4"/>
      <c r="C127" s="4"/>
      <c r="D127" s="4"/>
      <c r="E127" s="5"/>
      <c r="F127" s="8"/>
      <c r="G127" s="5"/>
      <c r="H127" s="8"/>
      <c r="I127" s="4"/>
      <c r="J127" s="5"/>
      <c r="K127" s="8"/>
      <c r="L127" s="5"/>
      <c r="M127" s="8"/>
    </row>
    <row r="128" spans="1:13" s="6" customFormat="1">
      <c r="A128" s="7"/>
      <c r="B128" s="4" t="s">
        <v>195</v>
      </c>
      <c r="C128" s="4"/>
      <c r="D128" s="4"/>
      <c r="E128" s="5"/>
      <c r="F128" s="8"/>
      <c r="G128" s="5"/>
      <c r="H128" s="8"/>
      <c r="I128" s="4"/>
      <c r="J128" s="5"/>
      <c r="K128" s="8"/>
      <c r="L128" s="5"/>
      <c r="M128" s="8"/>
    </row>
    <row r="129" spans="1:13" s="6" customFormat="1">
      <c r="A129" s="7">
        <f>MAX($A$53:A128)+1</f>
        <v>12</v>
      </c>
      <c r="B129" s="4" t="s">
        <v>196</v>
      </c>
      <c r="C129" s="4"/>
      <c r="D129" s="4"/>
      <c r="E129" s="5"/>
      <c r="F129" s="8"/>
      <c r="G129" s="5"/>
      <c r="H129" s="8"/>
      <c r="I129" s="4"/>
      <c r="J129" s="5"/>
      <c r="K129" s="8"/>
      <c r="L129" s="5"/>
      <c r="M129" s="8"/>
    </row>
    <row r="130" spans="1:13" s="6" customFormat="1">
      <c r="A130" s="7"/>
      <c r="B130" s="4"/>
      <c r="C130" s="4"/>
      <c r="D130" s="4"/>
      <c r="E130" s="5"/>
      <c r="F130" s="8"/>
      <c r="G130" s="5"/>
      <c r="H130" s="8"/>
      <c r="I130" s="4"/>
      <c r="J130" s="5"/>
      <c r="K130" s="8"/>
      <c r="L130" s="5"/>
      <c r="M130" s="8"/>
    </row>
    <row r="131" spans="1:13" s="6" customFormat="1">
      <c r="A131" s="7"/>
      <c r="B131" s="4"/>
      <c r="C131" s="4">
        <v>23</v>
      </c>
      <c r="D131" s="4" t="s">
        <v>0</v>
      </c>
      <c r="E131" s="5" t="s">
        <v>3</v>
      </c>
      <c r="F131" s="8">
        <v>0</v>
      </c>
      <c r="G131" s="5" t="s">
        <v>4</v>
      </c>
      <c r="H131" s="8">
        <v>0</v>
      </c>
      <c r="I131" s="4"/>
      <c r="J131" s="5" t="s">
        <v>5</v>
      </c>
      <c r="K131" s="8">
        <f>ROUND(C131*F131,)</f>
        <v>0</v>
      </c>
      <c r="L131" s="5" t="s">
        <v>6</v>
      </c>
      <c r="M131" s="8">
        <f>ROUND(C131*H131,)</f>
        <v>0</v>
      </c>
    </row>
    <row r="132" spans="1:13" s="6" customFormat="1">
      <c r="A132" s="7"/>
      <c r="B132" s="4"/>
      <c r="C132" s="4"/>
      <c r="D132" s="4"/>
      <c r="E132" s="5"/>
      <c r="F132" s="8"/>
      <c r="G132" s="5"/>
      <c r="H132" s="8"/>
      <c r="I132" s="4"/>
      <c r="J132" s="5"/>
      <c r="K132" s="8"/>
      <c r="L132" s="5"/>
      <c r="M132" s="8"/>
    </row>
    <row r="133" spans="1:13" s="6" customFormat="1">
      <c r="A133" s="7"/>
      <c r="B133" s="4" t="s">
        <v>197</v>
      </c>
      <c r="C133" s="4"/>
      <c r="D133" s="4"/>
      <c r="E133" s="5"/>
      <c r="F133" s="8"/>
      <c r="G133" s="5"/>
      <c r="H133" s="8"/>
      <c r="I133" s="4"/>
      <c r="J133" s="5"/>
      <c r="K133" s="8"/>
      <c r="L133" s="5"/>
      <c r="M133" s="8"/>
    </row>
    <row r="134" spans="1:13" s="6" customFormat="1">
      <c r="A134" s="7">
        <f>MAX($A$53:A133)+1</f>
        <v>13</v>
      </c>
      <c r="B134" s="4" t="s">
        <v>198</v>
      </c>
      <c r="C134" s="4"/>
      <c r="D134" s="4"/>
      <c r="E134" s="5"/>
      <c r="F134" s="8"/>
      <c r="G134" s="5"/>
      <c r="H134" s="8"/>
      <c r="I134" s="4"/>
      <c r="J134" s="5"/>
      <c r="K134" s="8"/>
      <c r="L134" s="5"/>
      <c r="M134" s="8"/>
    </row>
    <row r="135" spans="1:13" s="6" customFormat="1">
      <c r="A135" s="7"/>
      <c r="B135" s="4"/>
      <c r="C135" s="4"/>
      <c r="D135" s="4"/>
      <c r="E135" s="5"/>
      <c r="F135" s="8"/>
      <c r="G135" s="5"/>
      <c r="H135" s="8"/>
      <c r="I135" s="4"/>
      <c r="J135" s="5"/>
      <c r="K135" s="8"/>
      <c r="L135" s="5"/>
      <c r="M135" s="8"/>
    </row>
    <row r="136" spans="1:13" s="6" customFormat="1">
      <c r="A136" s="7"/>
      <c r="B136" s="4"/>
      <c r="C136" s="4">
        <v>80</v>
      </c>
      <c r="D136" s="4" t="s">
        <v>0</v>
      </c>
      <c r="E136" s="5" t="s">
        <v>3</v>
      </c>
      <c r="F136" s="8">
        <v>0</v>
      </c>
      <c r="G136" s="5" t="s">
        <v>4</v>
      </c>
      <c r="H136" s="8">
        <v>0</v>
      </c>
      <c r="I136" s="4"/>
      <c r="J136" s="5" t="s">
        <v>5</v>
      </c>
      <c r="K136" s="8">
        <f>ROUND(C136*F136,)</f>
        <v>0</v>
      </c>
      <c r="L136" s="5" t="s">
        <v>6</v>
      </c>
      <c r="M136" s="8">
        <f>ROUND(C136*H136,)</f>
        <v>0</v>
      </c>
    </row>
    <row r="137" spans="1:13" s="22" customFormat="1">
      <c r="A137" s="21"/>
      <c r="B137" s="23"/>
      <c r="C137" s="23"/>
      <c r="D137" s="23"/>
      <c r="E137" s="24"/>
      <c r="F137" s="25"/>
      <c r="G137" s="24"/>
      <c r="H137" s="25"/>
      <c r="I137" s="23"/>
      <c r="J137" s="24"/>
      <c r="K137" s="25"/>
      <c r="L137" s="24"/>
      <c r="M137" s="25"/>
    </row>
    <row r="138" spans="1:13" s="22" customFormat="1">
      <c r="A138" s="7"/>
      <c r="B138" s="4"/>
      <c r="C138" s="4"/>
      <c r="D138" s="4"/>
      <c r="E138" s="5"/>
      <c r="F138" s="8"/>
      <c r="G138" s="5"/>
      <c r="H138" s="8"/>
      <c r="I138" s="4"/>
      <c r="J138" s="5"/>
      <c r="K138" s="8"/>
      <c r="L138" s="5"/>
      <c r="M138" s="8"/>
    </row>
    <row r="139" spans="1:13" s="22" customFormat="1">
      <c r="A139" s="7"/>
      <c r="B139" s="19" t="str">
        <f>Bontás_01</f>
        <v>I. Bontási munkák</v>
      </c>
      <c r="C139" s="4"/>
      <c r="D139" s="4"/>
      <c r="E139" s="5"/>
      <c r="F139" s="8"/>
      <c r="G139" s="5"/>
      <c r="H139" s="8"/>
      <c r="I139" s="4"/>
      <c r="J139" s="5"/>
      <c r="K139" s="15">
        <f>SUM(K56:K138)</f>
        <v>0</v>
      </c>
      <c r="L139" s="5"/>
      <c r="M139" s="15">
        <f>SUM(M56:M138)</f>
        <v>0</v>
      </c>
    </row>
    <row r="140" spans="1:13" s="22" customFormat="1">
      <c r="A140" s="7"/>
      <c r="B140" s="4"/>
      <c r="C140" s="4"/>
      <c r="D140" s="4"/>
      <c r="E140" s="5"/>
      <c r="F140" s="8"/>
      <c r="G140" s="5"/>
      <c r="H140" s="8"/>
      <c r="I140" s="4"/>
      <c r="J140" s="5"/>
      <c r="K140" s="8"/>
      <c r="L140" s="5"/>
      <c r="M140" s="8"/>
    </row>
    <row r="141" spans="1:13" s="22" customFormat="1">
      <c r="A141" s="7"/>
      <c r="B141" s="4"/>
      <c r="C141" s="4"/>
      <c r="D141" s="4"/>
      <c r="E141" s="5"/>
      <c r="F141" s="8"/>
      <c r="G141" s="5"/>
      <c r="H141" s="8"/>
      <c r="I141" s="20" t="s">
        <v>8</v>
      </c>
      <c r="J141" s="5"/>
      <c r="K141" s="112">
        <f>K139+M139</f>
        <v>0</v>
      </c>
      <c r="L141" s="112"/>
      <c r="M141" s="112"/>
    </row>
  </sheetData>
  <mergeCells count="18">
    <mergeCell ref="K141:M141"/>
    <mergeCell ref="A9:M9"/>
    <mergeCell ref="K25:M25"/>
    <mergeCell ref="K27:M27"/>
    <mergeCell ref="K29:M29"/>
    <mergeCell ref="A31:M31"/>
    <mergeCell ref="A32:M32"/>
    <mergeCell ref="A33:M33"/>
    <mergeCell ref="A34:M34"/>
    <mergeCell ref="A35:M35"/>
    <mergeCell ref="A37:M37"/>
    <mergeCell ref="A39:M39"/>
    <mergeCell ref="A7:M7"/>
    <mergeCell ref="A1:M1"/>
    <mergeCell ref="A2:M2"/>
    <mergeCell ref="A3:M3"/>
    <mergeCell ref="A4:M4"/>
    <mergeCell ref="A5:M5"/>
  </mergeCells>
  <hyperlinks>
    <hyperlink ref="B20" location="Bontás_01" display="I. Bontási munkák"/>
  </hyperlinks>
  <printOptions horizontalCentered="1"/>
  <pageMargins left="0.78740157480314965" right="0.78740157480314965" top="0.78740157480314965" bottom="0.59055118110236227" header="0.51181102362204722" footer="0.51181102362204722"/>
  <pageSetup paperSize="9" scale="93" orientation="portrait" r:id="rId1"/>
  <headerFooter alignWithMargins="0">
    <oddFooter>&amp;C&amp;P</oddFooter>
  </headerFooter>
  <rowBreaks count="2" manualBreakCount="2">
    <brk id="30" max="12" man="1"/>
    <brk id="103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9"/>
  <sheetViews>
    <sheetView tabSelected="1" view="pageBreakPreview" topLeftCell="A174" zoomScaleNormal="85" zoomScaleSheetLayoutView="100" workbookViewId="0">
      <selection activeCell="T210" sqref="T210"/>
    </sheetView>
  </sheetViews>
  <sheetFormatPr defaultRowHeight="12.75"/>
  <cols>
    <col min="1" max="1" width="3.28515625" style="7" customWidth="1"/>
    <col min="2" max="2" width="1.7109375" style="4" customWidth="1"/>
    <col min="3" max="4" width="9.140625" style="4"/>
    <col min="5" max="5" width="3.7109375" style="5" customWidth="1"/>
    <col min="6" max="6" width="11.7109375" style="8" customWidth="1"/>
    <col min="7" max="7" width="3.7109375" style="5" customWidth="1"/>
    <col min="8" max="8" width="11.7109375" style="8" customWidth="1"/>
    <col min="9" max="9" width="4.7109375" style="4" customWidth="1"/>
    <col min="10" max="10" width="3.7109375" style="5" customWidth="1"/>
    <col min="11" max="11" width="12.7109375" style="8" customWidth="1"/>
    <col min="12" max="12" width="3.7109375" style="5" customWidth="1"/>
    <col min="13" max="13" width="12.7109375" style="8" customWidth="1"/>
    <col min="14" max="26" width="9.140625" style="42"/>
    <col min="27" max="40" width="9.140625" style="36"/>
    <col min="41" max="16384" width="9.140625" style="1"/>
  </cols>
  <sheetData>
    <row r="1" spans="1:13" ht="20.25">
      <c r="A1" s="109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>
      <c r="A2" s="110" t="str">
        <f>Főösszesítő!$A$2</f>
        <v>A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18.75">
      <c r="A3" s="111" t="str">
        <f>Főösszesítő!$A$3</f>
        <v>GÖDÖLLŐ VÁROS ÖNKORMÁNYZATA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18.75">
      <c r="A4" s="111" t="str">
        <f>Főösszesítő!$A$4</f>
        <v>GÖDÖLLŐI PALOTAKERTI BÖLCSŐDE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18.75">
      <c r="A5" s="111" t="str">
        <f>Főösszesítő!$A$5</f>
        <v>KERTJÉNEK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7" spans="1:13" ht="15.75">
      <c r="A7" s="108" t="str">
        <f>Főösszesítő!$A$7</f>
        <v>KERTÉPÍTÉSI MUNKÁIHOZ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9" spans="1:13" ht="15.75">
      <c r="A9" s="108" t="s">
        <v>38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20" spans="2:13">
      <c r="B20" s="4" t="s">
        <v>156</v>
      </c>
      <c r="K20" s="8">
        <f>K76</f>
        <v>0</v>
      </c>
      <c r="M20" s="8">
        <f>M76</f>
        <v>0</v>
      </c>
    </row>
    <row r="21" spans="2:13" ht="2.4500000000000002" customHeight="1"/>
    <row r="22" spans="2:13">
      <c r="B22" s="4" t="s">
        <v>205</v>
      </c>
      <c r="K22" s="8">
        <f>K159</f>
        <v>0</v>
      </c>
      <c r="M22" s="8">
        <f>M159</f>
        <v>0</v>
      </c>
    </row>
    <row r="23" spans="2:13" ht="2.4500000000000002" customHeight="1"/>
    <row r="24" spans="2:13">
      <c r="B24" s="4" t="s">
        <v>206</v>
      </c>
      <c r="K24" s="8">
        <f>K183</f>
        <v>0</v>
      </c>
      <c r="M24" s="8">
        <f>M183</f>
        <v>0</v>
      </c>
    </row>
    <row r="25" spans="2:13" ht="2.4500000000000002" customHeight="1"/>
    <row r="26" spans="2:13">
      <c r="B26" s="4" t="s">
        <v>207</v>
      </c>
      <c r="K26" s="8">
        <f>K208</f>
        <v>0</v>
      </c>
      <c r="M26" s="8">
        <f>M208</f>
        <v>0</v>
      </c>
    </row>
    <row r="27" spans="2:13" ht="2.4500000000000002" customHeight="1"/>
    <row r="28" spans="2:13">
      <c r="B28" s="4" t="s">
        <v>208</v>
      </c>
      <c r="K28" s="8">
        <f>K272</f>
        <v>0</v>
      </c>
      <c r="M28" s="8">
        <f>M272</f>
        <v>0</v>
      </c>
    </row>
    <row r="29" spans="2:13" ht="2.4500000000000002" customHeight="1"/>
    <row r="30" spans="2:13">
      <c r="B30" s="4" t="s">
        <v>209</v>
      </c>
      <c r="K30" s="8">
        <f>K307</f>
        <v>0</v>
      </c>
      <c r="M30" s="8">
        <f>M307</f>
        <v>0</v>
      </c>
    </row>
    <row r="31" spans="2:13" ht="2.4500000000000002" customHeight="1">
      <c r="B31" s="9"/>
      <c r="C31" s="9"/>
      <c r="D31" s="9"/>
      <c r="E31" s="10"/>
      <c r="F31" s="11"/>
      <c r="G31" s="10"/>
      <c r="H31" s="11"/>
      <c r="I31" s="9"/>
      <c r="J31" s="10"/>
      <c r="K31" s="11"/>
      <c r="L31" s="10"/>
      <c r="M31" s="11"/>
    </row>
    <row r="32" spans="2:13">
      <c r="B32" s="12"/>
      <c r="C32" s="12"/>
      <c r="D32" s="12"/>
      <c r="E32" s="13"/>
      <c r="F32" s="14"/>
      <c r="G32" s="13"/>
      <c r="H32" s="14"/>
      <c r="I32" s="12"/>
      <c r="J32" s="13"/>
      <c r="K32" s="14"/>
      <c r="L32" s="13"/>
      <c r="M32" s="14"/>
    </row>
    <row r="33" spans="1:40">
      <c r="K33" s="15">
        <f>SUM(K20:K32)</f>
        <v>0</v>
      </c>
      <c r="M33" s="15">
        <f>SUM(M20:M32)</f>
        <v>0</v>
      </c>
    </row>
    <row r="35" spans="1:40">
      <c r="I35" s="2" t="s">
        <v>7</v>
      </c>
      <c r="J35" s="16"/>
      <c r="K35" s="104">
        <f>K33+M33</f>
        <v>0</v>
      </c>
      <c r="L35" s="104"/>
      <c r="M35" s="104"/>
    </row>
    <row r="36" spans="1:40">
      <c r="I36" s="1"/>
      <c r="J36" s="16"/>
      <c r="K36" s="18"/>
      <c r="L36" s="16"/>
      <c r="M36" s="18"/>
    </row>
    <row r="37" spans="1:40">
      <c r="I37" s="27" t="s">
        <v>17</v>
      </c>
      <c r="J37" s="16"/>
      <c r="K37" s="103">
        <f>ROUND(K35*0.27,)</f>
        <v>0</v>
      </c>
      <c r="L37" s="103"/>
      <c r="M37" s="103"/>
    </row>
    <row r="38" spans="1:40">
      <c r="I38" s="1"/>
      <c r="J38" s="16"/>
      <c r="L38" s="4"/>
    </row>
    <row r="39" spans="1:40">
      <c r="I39" s="2" t="s">
        <v>18</v>
      </c>
      <c r="J39" s="16"/>
      <c r="K39" s="104">
        <f>K35+K37</f>
        <v>0</v>
      </c>
      <c r="L39" s="104"/>
      <c r="M39" s="104"/>
    </row>
    <row r="40" spans="1:40">
      <c r="I40" s="17"/>
      <c r="J40" s="16"/>
      <c r="K40" s="18"/>
      <c r="L40" s="16"/>
      <c r="M40" s="18"/>
    </row>
    <row r="41" spans="1:40" ht="20.25">
      <c r="A41" s="109" t="s">
        <v>2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40">
      <c r="A42" s="110" t="str">
        <f>Főösszesítő!$A$2</f>
        <v>A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</row>
    <row r="43" spans="1:40" s="3" customFormat="1" ht="18.75">
      <c r="A43" s="111" t="str">
        <f>Főösszesítő!$A$3</f>
        <v>GÖDÖLLŐ VÁROS ÖNKORMÁNYZATA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 s="3" customFormat="1" ht="18.75">
      <c r="A44" s="111" t="str">
        <f>Főösszesítő!$A$4</f>
        <v>GÖDÖLLŐI PALOTAKERTI BÖLCSŐDE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 ht="18.75">
      <c r="A45" s="111" t="str">
        <f>Főösszesítő!$A$5</f>
        <v>KERTJÉNEK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  <row r="47" spans="1:40" ht="15.75">
      <c r="A47" s="108" t="str">
        <f>Főösszesítő!$A$7</f>
        <v>KERTÉPÍTÉSI MUNKÁIHOZ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9" spans="1:40" ht="15.75">
      <c r="A49" s="108" t="str">
        <f>A9</f>
        <v>NAGY UDVAR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60" spans="1:40" s="6" customFormat="1">
      <c r="A60" s="7"/>
      <c r="B60" s="19" t="str">
        <f>$B$20</f>
        <v>I. Tereprendezési munkák</v>
      </c>
      <c r="C60" s="4"/>
      <c r="D60" s="4"/>
      <c r="E60" s="5"/>
      <c r="F60" s="8"/>
      <c r="G60" s="5"/>
      <c r="H60" s="8"/>
      <c r="I60" s="4"/>
      <c r="J60" s="5"/>
      <c r="K60" s="8"/>
      <c r="L60" s="5"/>
      <c r="M60" s="8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</row>
    <row r="62" spans="1:40">
      <c r="B62" s="4" t="s">
        <v>41</v>
      </c>
    </row>
    <row r="63" spans="1:40">
      <c r="A63" s="7">
        <v>1</v>
      </c>
      <c r="B63" s="4" t="s">
        <v>28</v>
      </c>
    </row>
    <row r="64" spans="1:40">
      <c r="B64" s="4" t="s">
        <v>29</v>
      </c>
    </row>
    <row r="65" spans="1:40">
      <c r="B65" s="4" t="s">
        <v>42</v>
      </c>
    </row>
    <row r="67" spans="1:40" s="6" customFormat="1">
      <c r="A67" s="7"/>
      <c r="B67" s="4"/>
      <c r="C67" s="4">
        <v>20.38</v>
      </c>
      <c r="D67" s="4" t="s">
        <v>9</v>
      </c>
      <c r="E67" s="5" t="s">
        <v>3</v>
      </c>
      <c r="F67" s="8">
        <v>0</v>
      </c>
      <c r="G67" s="5" t="s">
        <v>4</v>
      </c>
      <c r="H67" s="8">
        <v>0</v>
      </c>
      <c r="I67" s="4"/>
      <c r="J67" s="5" t="s">
        <v>5</v>
      </c>
      <c r="K67" s="8">
        <f>ROUND(C67*F67,)</f>
        <v>0</v>
      </c>
      <c r="L67" s="5" t="s">
        <v>6</v>
      </c>
      <c r="M67" s="8">
        <f>ROUND(C67*H67,)</f>
        <v>0</v>
      </c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 s="6" customFormat="1">
      <c r="A68" s="7"/>
      <c r="B68" s="4"/>
      <c r="C68" s="4"/>
      <c r="D68" s="4"/>
      <c r="E68" s="5"/>
      <c r="F68" s="8"/>
      <c r="G68" s="5"/>
      <c r="H68" s="8"/>
      <c r="I68" s="4"/>
      <c r="J68" s="5"/>
      <c r="K68" s="8"/>
      <c r="L68" s="5"/>
      <c r="M68" s="8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</row>
    <row r="69" spans="1:40" s="6" customFormat="1">
      <c r="A69" s="7"/>
      <c r="B69" s="4" t="s">
        <v>43</v>
      </c>
      <c r="C69" s="4"/>
      <c r="D69" s="4"/>
      <c r="E69" s="5"/>
      <c r="F69" s="8"/>
      <c r="G69" s="5"/>
      <c r="H69" s="8"/>
      <c r="I69" s="4"/>
      <c r="J69" s="5"/>
      <c r="K69" s="8"/>
      <c r="L69" s="5"/>
      <c r="M69" s="8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</row>
    <row r="70" spans="1:40" s="6" customFormat="1">
      <c r="A70" s="7">
        <f>MAX($A$63:A69)+1</f>
        <v>2</v>
      </c>
      <c r="B70" s="4" t="s">
        <v>44</v>
      </c>
      <c r="C70" s="4"/>
      <c r="D70" s="4"/>
      <c r="E70" s="5"/>
      <c r="F70" s="8"/>
      <c r="G70" s="5"/>
      <c r="H70" s="8"/>
      <c r="I70" s="4"/>
      <c r="J70" s="5"/>
      <c r="K70" s="8"/>
      <c r="L70" s="5"/>
      <c r="M70" s="8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</row>
    <row r="71" spans="1:40" s="6" customFormat="1">
      <c r="A71" s="7"/>
      <c r="B71" s="4" t="s">
        <v>45</v>
      </c>
      <c r="C71" s="4"/>
      <c r="D71" s="4"/>
      <c r="E71" s="5"/>
      <c r="F71" s="8"/>
      <c r="G71" s="5"/>
      <c r="H71" s="8"/>
      <c r="I71" s="4"/>
      <c r="J71" s="5"/>
      <c r="K71" s="8"/>
      <c r="L71" s="5"/>
      <c r="M71" s="8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</row>
    <row r="72" spans="1:40" s="6" customFormat="1">
      <c r="A72" s="7"/>
      <c r="B72" s="4"/>
      <c r="C72" s="4"/>
      <c r="D72" s="4"/>
      <c r="E72" s="5"/>
      <c r="F72" s="8"/>
      <c r="G72" s="5"/>
      <c r="H72" s="8"/>
      <c r="I72" s="4"/>
      <c r="J72" s="5"/>
      <c r="K72" s="8"/>
      <c r="L72" s="5"/>
      <c r="M72" s="8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</row>
    <row r="73" spans="1:40" s="6" customFormat="1">
      <c r="A73" s="7"/>
      <c r="B73" s="4"/>
      <c r="C73" s="4">
        <v>41.33</v>
      </c>
      <c r="D73" s="4" t="s">
        <v>9</v>
      </c>
      <c r="E73" s="5" t="s">
        <v>3</v>
      </c>
      <c r="F73" s="8">
        <v>0</v>
      </c>
      <c r="G73" s="5" t="s">
        <v>4</v>
      </c>
      <c r="H73" s="8">
        <v>0</v>
      </c>
      <c r="I73" s="4"/>
      <c r="J73" s="5" t="s">
        <v>5</v>
      </c>
      <c r="K73" s="8">
        <f>ROUND(C73*F73,)</f>
        <v>0</v>
      </c>
      <c r="L73" s="5" t="s">
        <v>6</v>
      </c>
      <c r="M73" s="8">
        <f>ROUND(C73*H73,)</f>
        <v>0</v>
      </c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</row>
    <row r="74" spans="1:40" s="22" customFormat="1">
      <c r="A74" s="21"/>
      <c r="B74" s="23"/>
      <c r="C74" s="23"/>
      <c r="D74" s="23"/>
      <c r="E74" s="24"/>
      <c r="F74" s="25"/>
      <c r="G74" s="24"/>
      <c r="H74" s="25"/>
      <c r="I74" s="23"/>
      <c r="J74" s="24"/>
      <c r="K74" s="25"/>
      <c r="L74" s="24"/>
      <c r="M74" s="25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</row>
    <row r="75" spans="1:40" s="22" customFormat="1">
      <c r="A75" s="7"/>
      <c r="B75" s="4"/>
      <c r="C75" s="4"/>
      <c r="D75" s="4"/>
      <c r="E75" s="5"/>
      <c r="F75" s="8"/>
      <c r="G75" s="5"/>
      <c r="H75" s="8"/>
      <c r="I75" s="4"/>
      <c r="J75" s="5"/>
      <c r="K75" s="8"/>
      <c r="L75" s="5"/>
      <c r="M75" s="8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</row>
    <row r="76" spans="1:40" s="22" customFormat="1">
      <c r="A76" s="7"/>
      <c r="B76" s="19" t="str">
        <f>Udvar_11</f>
        <v>I. Tereprendezési munkák</v>
      </c>
      <c r="C76" s="4"/>
      <c r="D76" s="4"/>
      <c r="E76" s="5"/>
      <c r="F76" s="8"/>
      <c r="G76" s="5"/>
      <c r="H76" s="8"/>
      <c r="I76" s="4"/>
      <c r="J76" s="5"/>
      <c r="K76" s="15">
        <f>SUM(K67:K75)</f>
        <v>0</v>
      </c>
      <c r="L76" s="5"/>
      <c r="M76" s="15">
        <f>SUM(M67:M75)</f>
        <v>0</v>
      </c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</row>
    <row r="77" spans="1:40" s="22" customFormat="1">
      <c r="A77" s="7"/>
      <c r="B77" s="4"/>
      <c r="C77" s="4"/>
      <c r="D77" s="4"/>
      <c r="E77" s="5"/>
      <c r="F77" s="8"/>
      <c r="G77" s="5"/>
      <c r="H77" s="8"/>
      <c r="I77" s="4"/>
      <c r="J77" s="5"/>
      <c r="K77" s="8"/>
      <c r="L77" s="5"/>
      <c r="M77" s="8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</row>
    <row r="78" spans="1:40" s="22" customFormat="1">
      <c r="A78" s="7"/>
      <c r="B78" s="4"/>
      <c r="C78" s="4"/>
      <c r="D78" s="4"/>
      <c r="E78" s="5"/>
      <c r="F78" s="8"/>
      <c r="G78" s="5"/>
      <c r="H78" s="8"/>
      <c r="I78" s="20" t="s">
        <v>8</v>
      </c>
      <c r="J78" s="5"/>
      <c r="K78" s="112">
        <f>K76+M76</f>
        <v>0</v>
      </c>
      <c r="L78" s="112"/>
      <c r="M78" s="112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</row>
    <row r="79" spans="1:40" s="3" customFormat="1">
      <c r="A79" s="7"/>
      <c r="B79" s="4"/>
      <c r="C79" s="4"/>
      <c r="D79" s="4"/>
      <c r="E79" s="5"/>
      <c r="F79" s="8"/>
      <c r="G79" s="5"/>
      <c r="H79" s="8"/>
      <c r="I79" s="4"/>
      <c r="J79" s="5"/>
      <c r="K79" s="8"/>
      <c r="L79" s="5"/>
      <c r="M79" s="8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</row>
    <row r="80" spans="1:40" s="6" customFormat="1">
      <c r="A80" s="7"/>
      <c r="B80" s="19" t="str">
        <f>$B$22</f>
        <v>II. Burkolatok</v>
      </c>
      <c r="C80" s="4"/>
      <c r="D80" s="4"/>
      <c r="E80" s="5"/>
      <c r="F80" s="8"/>
      <c r="G80" s="5"/>
      <c r="H80" s="8"/>
      <c r="I80" s="4"/>
      <c r="J80" s="5"/>
      <c r="K80" s="8"/>
      <c r="L80" s="5"/>
      <c r="M80" s="8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</row>
    <row r="82" spans="1:13">
      <c r="B82" s="26" t="s">
        <v>74</v>
      </c>
    </row>
    <row r="84" spans="1:13">
      <c r="C84" s="4">
        <v>105.5</v>
      </c>
      <c r="D84" s="4" t="s">
        <v>0</v>
      </c>
    </row>
    <row r="86" spans="1:13">
      <c r="B86" s="4" t="s">
        <v>80</v>
      </c>
    </row>
    <row r="87" spans="1:13">
      <c r="A87" s="7">
        <v>1</v>
      </c>
      <c r="B87" s="4" t="s">
        <v>21</v>
      </c>
    </row>
    <row r="88" spans="1:13">
      <c r="B88" s="4" t="s">
        <v>81</v>
      </c>
    </row>
    <row r="89" spans="1:13">
      <c r="B89" s="4" t="s">
        <v>82</v>
      </c>
    </row>
    <row r="91" spans="1:13">
      <c r="C91" s="4">
        <f>ROUNDUP(C84*N158,1)</f>
        <v>21.1</v>
      </c>
      <c r="D91" s="4" t="s">
        <v>9</v>
      </c>
      <c r="E91" s="5" t="s">
        <v>3</v>
      </c>
      <c r="F91" s="8">
        <v>0</v>
      </c>
      <c r="G91" s="5" t="s">
        <v>4</v>
      </c>
      <c r="H91" s="8">
        <v>0</v>
      </c>
      <c r="J91" s="5" t="s">
        <v>5</v>
      </c>
      <c r="K91" s="8">
        <f>ROUND(C91*F91,)</f>
        <v>0</v>
      </c>
      <c r="L91" s="5" t="s">
        <v>6</v>
      </c>
      <c r="M91" s="8">
        <f>ROUND(C91*H91,)</f>
        <v>0</v>
      </c>
    </row>
    <row r="93" spans="1:13">
      <c r="B93" s="4" t="s">
        <v>75</v>
      </c>
    </row>
    <row r="94" spans="1:13">
      <c r="A94" s="7">
        <f>MAX($A$87:A93)+1</f>
        <v>2</v>
      </c>
      <c r="B94" s="4" t="s">
        <v>16</v>
      </c>
    </row>
    <row r="95" spans="1:13">
      <c r="B95" s="4" t="s">
        <v>14</v>
      </c>
    </row>
    <row r="97" spans="1:40" s="6" customFormat="1">
      <c r="A97" s="7"/>
      <c r="B97" s="4"/>
      <c r="C97" s="4">
        <f>C84</f>
        <v>105.5</v>
      </c>
      <c r="D97" s="4" t="s">
        <v>0</v>
      </c>
      <c r="E97" s="5" t="s">
        <v>3</v>
      </c>
      <c r="F97" s="8">
        <v>0</v>
      </c>
      <c r="G97" s="5" t="s">
        <v>4</v>
      </c>
      <c r="H97" s="8">
        <v>0</v>
      </c>
      <c r="I97" s="4"/>
      <c r="J97" s="5" t="s">
        <v>5</v>
      </c>
      <c r="K97" s="8">
        <f>ROUND(C97*F97,)</f>
        <v>0</v>
      </c>
      <c r="L97" s="5" t="s">
        <v>6</v>
      </c>
      <c r="M97" s="8">
        <f>ROUND(C97*H97,)</f>
        <v>0</v>
      </c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</row>
    <row r="98" spans="1:40" s="6" customFormat="1">
      <c r="A98" s="7"/>
      <c r="B98" s="4"/>
      <c r="C98" s="4"/>
      <c r="D98" s="4"/>
      <c r="E98" s="5"/>
      <c r="F98" s="8"/>
      <c r="G98" s="5"/>
      <c r="H98" s="8"/>
      <c r="I98" s="4"/>
      <c r="J98" s="5"/>
      <c r="K98" s="8"/>
      <c r="L98" s="5"/>
      <c r="M98" s="8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</row>
    <row r="99" spans="1:40" s="6" customFormat="1">
      <c r="A99" s="7"/>
      <c r="B99" s="4" t="s">
        <v>77</v>
      </c>
      <c r="C99" s="4"/>
      <c r="D99" s="4"/>
      <c r="E99" s="5"/>
      <c r="F99" s="8"/>
      <c r="G99" s="5"/>
      <c r="H99" s="8"/>
      <c r="I99" s="4"/>
      <c r="J99" s="5"/>
      <c r="K99" s="8"/>
      <c r="L99" s="5"/>
      <c r="M99" s="8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</row>
    <row r="100" spans="1:40" s="6" customFormat="1">
      <c r="A100" s="7">
        <f>MAX($A$87:A99)+1</f>
        <v>3</v>
      </c>
      <c r="B100" s="4" t="s">
        <v>78</v>
      </c>
      <c r="C100" s="4"/>
      <c r="D100" s="4"/>
      <c r="E100" s="5"/>
      <c r="F100" s="8"/>
      <c r="G100" s="5"/>
      <c r="H100" s="8"/>
      <c r="I100" s="4"/>
      <c r="J100" s="5"/>
      <c r="K100" s="8"/>
      <c r="L100" s="5"/>
      <c r="M100" s="8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</row>
    <row r="101" spans="1:40" s="6" customFormat="1">
      <c r="A101" s="7"/>
      <c r="B101" s="4" t="s">
        <v>79</v>
      </c>
      <c r="C101" s="4"/>
      <c r="D101" s="4"/>
      <c r="E101" s="5"/>
      <c r="F101" s="8"/>
      <c r="G101" s="5"/>
      <c r="H101" s="8"/>
      <c r="I101" s="4"/>
      <c r="J101" s="5"/>
      <c r="K101" s="8"/>
      <c r="L101" s="5"/>
      <c r="M101" s="8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</row>
    <row r="102" spans="1:40" s="6" customFormat="1">
      <c r="A102" s="7"/>
      <c r="B102" s="4"/>
      <c r="C102" s="4"/>
      <c r="D102" s="4"/>
      <c r="E102" s="5"/>
      <c r="F102" s="8"/>
      <c r="G102" s="5"/>
      <c r="H102" s="8"/>
      <c r="I102" s="4"/>
      <c r="J102" s="5"/>
      <c r="K102" s="8"/>
      <c r="L102" s="5"/>
      <c r="M102" s="8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</row>
    <row r="103" spans="1:40" s="6" customFormat="1">
      <c r="A103" s="7"/>
      <c r="B103" s="4"/>
      <c r="C103" s="4">
        <f>ROUNDUP(C84*N170,1)</f>
        <v>24.3</v>
      </c>
      <c r="D103" s="4" t="s">
        <v>9</v>
      </c>
      <c r="E103" s="5" t="s">
        <v>3</v>
      </c>
      <c r="F103" s="8">
        <v>0</v>
      </c>
      <c r="G103" s="5" t="s">
        <v>4</v>
      </c>
      <c r="H103" s="8">
        <v>0</v>
      </c>
      <c r="I103" s="4"/>
      <c r="J103" s="5" t="s">
        <v>5</v>
      </c>
      <c r="K103" s="8">
        <f>ROUND(C103*F103,)</f>
        <v>0</v>
      </c>
      <c r="L103" s="5" t="s">
        <v>6</v>
      </c>
      <c r="M103" s="8">
        <f>ROUND(C103*H103,)</f>
        <v>0</v>
      </c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</row>
    <row r="104" spans="1:40" s="6" customFormat="1">
      <c r="A104" s="7"/>
      <c r="B104" s="4"/>
      <c r="C104" s="4"/>
      <c r="D104" s="4"/>
      <c r="E104" s="5"/>
      <c r="F104" s="8"/>
      <c r="G104" s="5"/>
      <c r="H104" s="8"/>
      <c r="I104" s="4"/>
      <c r="J104" s="5"/>
      <c r="K104" s="8"/>
      <c r="L104" s="5"/>
      <c r="M104" s="8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</row>
    <row r="105" spans="1:40" s="6" customFormat="1">
      <c r="A105" s="7"/>
      <c r="B105" s="4" t="s">
        <v>76</v>
      </c>
      <c r="C105" s="4"/>
      <c r="D105" s="4"/>
      <c r="E105" s="5"/>
      <c r="F105" s="8"/>
      <c r="G105" s="5"/>
      <c r="H105" s="8"/>
      <c r="I105" s="4"/>
      <c r="J105" s="5"/>
      <c r="K105" s="8"/>
      <c r="L105" s="5"/>
      <c r="M105" s="8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</row>
    <row r="106" spans="1:40" s="6" customFormat="1">
      <c r="A106" s="7">
        <f>MAX($A$87:A105)+1</f>
        <v>4</v>
      </c>
      <c r="B106" s="4" t="s">
        <v>12</v>
      </c>
      <c r="C106" s="4"/>
      <c r="D106" s="4"/>
      <c r="E106" s="5"/>
      <c r="F106" s="8"/>
      <c r="G106" s="5"/>
      <c r="H106" s="8"/>
      <c r="I106" s="4"/>
      <c r="J106" s="5"/>
      <c r="K106" s="8"/>
      <c r="L106" s="5"/>
      <c r="M106" s="8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</row>
    <row r="107" spans="1:40" s="6" customFormat="1">
      <c r="A107" s="7"/>
      <c r="B107" s="4"/>
      <c r="C107" s="4"/>
      <c r="D107" s="4"/>
      <c r="E107" s="5"/>
      <c r="F107" s="8"/>
      <c r="G107" s="5"/>
      <c r="H107" s="8"/>
      <c r="I107" s="4"/>
      <c r="J107" s="5"/>
      <c r="K107" s="8"/>
      <c r="L107" s="5"/>
      <c r="M107" s="8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</row>
    <row r="108" spans="1:40" s="6" customFormat="1">
      <c r="A108" s="7"/>
      <c r="B108" s="4"/>
      <c r="C108" s="4">
        <f>C91</f>
        <v>21.1</v>
      </c>
      <c r="D108" s="4" t="s">
        <v>0</v>
      </c>
      <c r="E108" s="5" t="s">
        <v>3</v>
      </c>
      <c r="F108" s="8">
        <v>0</v>
      </c>
      <c r="G108" s="5" t="s">
        <v>4</v>
      </c>
      <c r="H108" s="8">
        <v>0</v>
      </c>
      <c r="I108" s="4"/>
      <c r="J108" s="5" t="s">
        <v>5</v>
      </c>
      <c r="K108" s="8">
        <f>ROUND(C108*F108,)</f>
        <v>0</v>
      </c>
      <c r="L108" s="5" t="s">
        <v>6</v>
      </c>
      <c r="M108" s="8">
        <f>ROUND(C108*H108,)</f>
        <v>0</v>
      </c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</row>
    <row r="109" spans="1:40" s="6" customFormat="1">
      <c r="A109" s="7"/>
      <c r="B109" s="4"/>
      <c r="C109" s="4"/>
      <c r="D109" s="4"/>
      <c r="E109" s="5"/>
      <c r="F109" s="8"/>
      <c r="G109" s="5"/>
      <c r="H109" s="8"/>
      <c r="I109" s="4"/>
      <c r="J109" s="5"/>
      <c r="K109" s="8"/>
      <c r="L109" s="5"/>
      <c r="M109" s="8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</row>
    <row r="110" spans="1:40" s="6" customFormat="1">
      <c r="A110" s="7"/>
      <c r="B110" s="4" t="s">
        <v>83</v>
      </c>
      <c r="C110" s="4"/>
      <c r="D110" s="4"/>
      <c r="E110" s="5"/>
      <c r="F110" s="8"/>
      <c r="G110" s="5"/>
      <c r="H110" s="8"/>
      <c r="I110" s="4"/>
      <c r="J110" s="5"/>
      <c r="K110" s="8"/>
      <c r="L110" s="5"/>
      <c r="M110" s="8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</row>
    <row r="111" spans="1:40" s="6" customFormat="1">
      <c r="A111" s="7">
        <f>MAX($A$87:A110)+1</f>
        <v>5</v>
      </c>
      <c r="B111" s="4" t="s">
        <v>853</v>
      </c>
      <c r="C111" s="4"/>
      <c r="D111" s="4"/>
      <c r="E111" s="5"/>
      <c r="F111" s="8"/>
      <c r="G111" s="5"/>
      <c r="H111" s="8"/>
      <c r="I111" s="4"/>
      <c r="J111" s="5"/>
      <c r="K111" s="8"/>
      <c r="L111" s="5"/>
      <c r="M111" s="8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</row>
    <row r="112" spans="1:40" s="6" customFormat="1">
      <c r="A112" s="7"/>
      <c r="B112" s="4" t="s">
        <v>84</v>
      </c>
      <c r="C112" s="4"/>
      <c r="D112" s="4"/>
      <c r="E112" s="5"/>
      <c r="F112" s="8"/>
      <c r="G112" s="5"/>
      <c r="H112" s="8"/>
      <c r="I112" s="4"/>
      <c r="J112" s="5"/>
      <c r="K112" s="8"/>
      <c r="L112" s="5"/>
      <c r="M112" s="8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</row>
    <row r="113" spans="1:40" s="6" customFormat="1">
      <c r="A113" s="7"/>
      <c r="B113" s="4"/>
      <c r="C113" s="4"/>
      <c r="D113" s="4"/>
      <c r="E113" s="5"/>
      <c r="F113" s="8"/>
      <c r="G113" s="5"/>
      <c r="H113" s="8"/>
      <c r="I113" s="4"/>
      <c r="J113" s="5"/>
      <c r="K113" s="8"/>
      <c r="L113" s="5"/>
      <c r="M113" s="8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</row>
    <row r="114" spans="1:40" s="6" customFormat="1">
      <c r="A114" s="7"/>
      <c r="B114" s="4"/>
      <c r="C114" s="4">
        <f>C84</f>
        <v>105.5</v>
      </c>
      <c r="D114" s="4" t="s">
        <v>0</v>
      </c>
      <c r="E114" s="5" t="s">
        <v>3</v>
      </c>
      <c r="F114" s="8">
        <v>0</v>
      </c>
      <c r="G114" s="5" t="s">
        <v>4</v>
      </c>
      <c r="H114" s="8">
        <v>0</v>
      </c>
      <c r="I114" s="4"/>
      <c r="J114" s="5" t="s">
        <v>5</v>
      </c>
      <c r="K114" s="8">
        <f>ROUND(C114*F114,)</f>
        <v>0</v>
      </c>
      <c r="L114" s="5" t="s">
        <v>6</v>
      </c>
      <c r="M114" s="8">
        <f>ROUND(C114*H114,)</f>
        <v>0</v>
      </c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</row>
    <row r="115" spans="1:40" s="6" customFormat="1">
      <c r="A115" s="7"/>
      <c r="B115" s="4"/>
      <c r="C115" s="4"/>
      <c r="D115" s="4"/>
      <c r="E115" s="5"/>
      <c r="F115" s="8"/>
      <c r="G115" s="5"/>
      <c r="H115" s="8"/>
      <c r="I115" s="4"/>
      <c r="J115" s="5"/>
      <c r="K115" s="8"/>
      <c r="L115" s="5"/>
      <c r="M115" s="8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</row>
    <row r="116" spans="1:40" s="6" customFormat="1">
      <c r="A116" s="7"/>
      <c r="B116" s="26" t="s">
        <v>85</v>
      </c>
      <c r="C116" s="4"/>
      <c r="D116" s="4"/>
      <c r="E116" s="5"/>
      <c r="F116" s="8"/>
      <c r="G116" s="5"/>
      <c r="H116" s="8"/>
      <c r="I116" s="4"/>
      <c r="J116" s="5"/>
      <c r="K116" s="8"/>
      <c r="L116" s="5"/>
      <c r="M116" s="8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</row>
    <row r="117" spans="1:40" s="6" customFormat="1">
      <c r="A117" s="7"/>
      <c r="B117" s="4"/>
      <c r="C117" s="4"/>
      <c r="D117" s="4"/>
      <c r="E117" s="5"/>
      <c r="F117" s="8"/>
      <c r="G117" s="5"/>
      <c r="H117" s="8"/>
      <c r="I117" s="4"/>
      <c r="J117" s="5"/>
      <c r="K117" s="8"/>
      <c r="L117" s="5"/>
      <c r="M117" s="8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</row>
    <row r="118" spans="1:40" s="6" customFormat="1">
      <c r="A118" s="7"/>
      <c r="B118" s="4"/>
      <c r="C118" s="4">
        <v>50.8</v>
      </c>
      <c r="D118" s="4" t="s">
        <v>0</v>
      </c>
      <c r="E118" s="5"/>
      <c r="F118" s="8"/>
      <c r="G118" s="5"/>
      <c r="H118" s="8"/>
      <c r="I118" s="4"/>
      <c r="J118" s="5"/>
      <c r="K118" s="8"/>
      <c r="L118" s="5"/>
      <c r="M118" s="8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</row>
    <row r="119" spans="1:40" s="6" customFormat="1">
      <c r="A119" s="7"/>
      <c r="B119" s="4"/>
      <c r="C119" s="4"/>
      <c r="D119" s="4"/>
      <c r="E119" s="5"/>
      <c r="F119" s="8"/>
      <c r="G119" s="5"/>
      <c r="H119" s="8"/>
      <c r="I119" s="4"/>
      <c r="J119" s="5"/>
      <c r="K119" s="8"/>
      <c r="L119" s="5"/>
      <c r="M119" s="8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</row>
    <row r="120" spans="1:40" s="6" customFormat="1">
      <c r="A120" s="7"/>
      <c r="B120" s="4" t="s">
        <v>20</v>
      </c>
      <c r="C120" s="4"/>
      <c r="D120" s="4"/>
      <c r="E120" s="5"/>
      <c r="F120" s="8"/>
      <c r="G120" s="5"/>
      <c r="H120" s="8"/>
      <c r="I120" s="4"/>
      <c r="J120" s="5"/>
      <c r="K120" s="8"/>
      <c r="L120" s="5"/>
      <c r="M120" s="8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</row>
    <row r="121" spans="1:40" s="6" customFormat="1">
      <c r="A121" s="7">
        <f>MAX($A$87:A120)+1</f>
        <v>6</v>
      </c>
      <c r="B121" s="4" t="s">
        <v>86</v>
      </c>
      <c r="C121" s="4"/>
      <c r="D121" s="4"/>
      <c r="E121" s="5"/>
      <c r="F121" s="8"/>
      <c r="G121" s="5"/>
      <c r="H121" s="8"/>
      <c r="I121" s="4"/>
      <c r="J121" s="5"/>
      <c r="K121" s="8"/>
      <c r="L121" s="5"/>
      <c r="M121" s="8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</row>
    <row r="122" spans="1:40" s="6" customFormat="1">
      <c r="A122" s="7"/>
      <c r="B122" s="4" t="s">
        <v>87</v>
      </c>
      <c r="C122" s="4"/>
      <c r="D122" s="4"/>
      <c r="E122" s="5"/>
      <c r="F122" s="8"/>
      <c r="G122" s="5"/>
      <c r="H122" s="8"/>
      <c r="I122" s="4"/>
      <c r="J122" s="5"/>
      <c r="K122" s="8"/>
      <c r="L122" s="5"/>
      <c r="M122" s="8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</row>
    <row r="123" spans="1:40" s="6" customFormat="1">
      <c r="A123" s="7"/>
      <c r="B123" s="4"/>
      <c r="C123" s="4"/>
      <c r="D123" s="4"/>
      <c r="E123" s="5"/>
      <c r="F123" s="8"/>
      <c r="G123" s="5"/>
      <c r="H123" s="8"/>
      <c r="I123" s="4"/>
      <c r="J123" s="5"/>
      <c r="K123" s="8"/>
      <c r="L123" s="5"/>
      <c r="M123" s="8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</row>
    <row r="124" spans="1:40" s="6" customFormat="1">
      <c r="A124" s="7"/>
      <c r="B124" s="4"/>
      <c r="C124" s="4">
        <f>C118</f>
        <v>50.8</v>
      </c>
      <c r="D124" s="4" t="s">
        <v>0</v>
      </c>
      <c r="E124" s="5" t="s">
        <v>3</v>
      </c>
      <c r="F124" s="8">
        <v>0</v>
      </c>
      <c r="G124" s="5" t="s">
        <v>4</v>
      </c>
      <c r="H124" s="8">
        <v>0</v>
      </c>
      <c r="I124" s="4"/>
      <c r="J124" s="5" t="s">
        <v>5</v>
      </c>
      <c r="K124" s="8">
        <f>ROUND(C124*F124,)</f>
        <v>0</v>
      </c>
      <c r="L124" s="5" t="s">
        <v>6</v>
      </c>
      <c r="M124" s="8">
        <f>ROUND(C124*H124,)</f>
        <v>0</v>
      </c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</row>
    <row r="125" spans="1:40" s="6" customFormat="1">
      <c r="A125" s="7"/>
      <c r="B125" s="4"/>
      <c r="C125" s="4"/>
      <c r="D125" s="4"/>
      <c r="E125" s="5"/>
      <c r="F125" s="8"/>
      <c r="G125" s="5"/>
      <c r="H125" s="8"/>
      <c r="I125" s="4"/>
      <c r="J125" s="5"/>
      <c r="K125" s="8"/>
      <c r="L125" s="5"/>
      <c r="M125" s="8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</row>
    <row r="126" spans="1:40" s="6" customFormat="1">
      <c r="A126" s="7"/>
      <c r="B126" s="26" t="s">
        <v>88</v>
      </c>
      <c r="C126" s="4"/>
      <c r="D126" s="4"/>
      <c r="E126" s="5"/>
      <c r="F126" s="8"/>
      <c r="G126" s="5"/>
      <c r="H126" s="8"/>
      <c r="I126" s="4"/>
      <c r="J126" s="5"/>
      <c r="K126" s="8"/>
      <c r="L126" s="5"/>
      <c r="M126" s="8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</row>
    <row r="127" spans="1:40" s="6" customFormat="1">
      <c r="A127" s="7"/>
      <c r="B127" s="4"/>
      <c r="C127" s="4"/>
      <c r="D127" s="4"/>
      <c r="E127" s="5"/>
      <c r="F127" s="8"/>
      <c r="G127" s="5"/>
      <c r="H127" s="8"/>
      <c r="I127" s="4"/>
      <c r="J127" s="5"/>
      <c r="K127" s="8"/>
      <c r="L127" s="5"/>
      <c r="M127" s="8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</row>
    <row r="128" spans="1:40" s="6" customFormat="1">
      <c r="A128" s="7"/>
      <c r="B128" s="4"/>
      <c r="C128" s="4">
        <v>68.3</v>
      </c>
      <c r="D128" s="4" t="s">
        <v>0</v>
      </c>
      <c r="E128" s="5"/>
      <c r="F128" s="8"/>
      <c r="G128" s="5"/>
      <c r="H128" s="8"/>
      <c r="I128" s="4"/>
      <c r="J128" s="5"/>
      <c r="K128" s="8"/>
      <c r="L128" s="5"/>
      <c r="M128" s="8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</row>
    <row r="129" spans="1:40" s="6" customFormat="1">
      <c r="A129" s="7"/>
      <c r="B129" s="4"/>
      <c r="C129" s="4"/>
      <c r="D129" s="4"/>
      <c r="E129" s="5"/>
      <c r="F129" s="8"/>
      <c r="G129" s="5"/>
      <c r="H129" s="8"/>
      <c r="I129" s="4"/>
      <c r="J129" s="5"/>
      <c r="K129" s="8"/>
      <c r="L129" s="5"/>
      <c r="M129" s="8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</row>
    <row r="130" spans="1:40" s="6" customFormat="1">
      <c r="A130" s="7"/>
      <c r="B130" s="4" t="s">
        <v>89</v>
      </c>
      <c r="C130" s="4"/>
      <c r="D130" s="4"/>
      <c r="E130" s="5"/>
      <c r="F130" s="8"/>
      <c r="G130" s="5"/>
      <c r="H130" s="8"/>
      <c r="I130" s="4"/>
      <c r="J130" s="5"/>
      <c r="K130" s="8"/>
      <c r="L130" s="5"/>
      <c r="M130" s="8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</row>
    <row r="131" spans="1:40" s="6" customFormat="1">
      <c r="A131" s="7">
        <f>MAX($A$87:A130)+1</f>
        <v>7</v>
      </c>
      <c r="B131" s="4" t="s">
        <v>90</v>
      </c>
      <c r="C131" s="4"/>
      <c r="D131" s="4"/>
      <c r="E131" s="5"/>
      <c r="F131" s="8"/>
      <c r="G131" s="5"/>
      <c r="H131" s="8"/>
      <c r="I131" s="4"/>
      <c r="J131" s="5"/>
      <c r="K131" s="8"/>
      <c r="L131" s="5"/>
      <c r="M131" s="8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</row>
    <row r="132" spans="1:40" s="6" customFormat="1">
      <c r="A132" s="7"/>
      <c r="B132" s="4" t="s">
        <v>231</v>
      </c>
      <c r="C132" s="4"/>
      <c r="D132" s="4"/>
      <c r="E132" s="5"/>
      <c r="F132" s="8"/>
      <c r="G132" s="5"/>
      <c r="H132" s="8"/>
      <c r="I132" s="4"/>
      <c r="J132" s="5"/>
      <c r="K132" s="8"/>
      <c r="L132" s="5"/>
      <c r="M132" s="8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</row>
    <row r="133" spans="1:40" s="6" customFormat="1">
      <c r="A133" s="7"/>
      <c r="B133" s="4"/>
      <c r="C133" s="4"/>
      <c r="D133" s="4"/>
      <c r="E133" s="5"/>
      <c r="F133" s="8"/>
      <c r="G133" s="5"/>
      <c r="H133" s="8"/>
      <c r="I133" s="4"/>
      <c r="J133" s="5"/>
      <c r="K133" s="8"/>
      <c r="L133" s="5"/>
      <c r="M133" s="8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</row>
    <row r="134" spans="1:40" s="6" customFormat="1">
      <c r="A134" s="7"/>
      <c r="B134" s="4"/>
      <c r="C134" s="4">
        <f>C128</f>
        <v>68.3</v>
      </c>
      <c r="D134" s="4" t="s">
        <v>0</v>
      </c>
      <c r="E134" s="5" t="s">
        <v>3</v>
      </c>
      <c r="F134" s="8">
        <v>0</v>
      </c>
      <c r="G134" s="5" t="s">
        <v>4</v>
      </c>
      <c r="H134" s="8">
        <v>0</v>
      </c>
      <c r="I134" s="4"/>
      <c r="J134" s="5" t="s">
        <v>5</v>
      </c>
      <c r="K134" s="8">
        <f>ROUND(C134*F134,)</f>
        <v>0</v>
      </c>
      <c r="L134" s="5" t="s">
        <v>6</v>
      </c>
      <c r="M134" s="8">
        <f>ROUND(C134*H134,)</f>
        <v>0</v>
      </c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</row>
    <row r="135" spans="1:40" s="6" customFormat="1">
      <c r="A135" s="7"/>
      <c r="B135" s="4"/>
      <c r="C135" s="4"/>
      <c r="D135" s="4"/>
      <c r="E135" s="5"/>
      <c r="F135" s="8"/>
      <c r="G135" s="5"/>
      <c r="H135" s="8"/>
      <c r="I135" s="4"/>
      <c r="J135" s="5"/>
      <c r="K135" s="8"/>
      <c r="L135" s="5"/>
      <c r="M135" s="8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</row>
    <row r="136" spans="1:40" s="6" customFormat="1">
      <c r="A136" s="7"/>
      <c r="B136" s="4"/>
      <c r="C136" s="4"/>
      <c r="D136" s="4"/>
      <c r="E136" s="5"/>
      <c r="F136" s="8"/>
      <c r="G136" s="5"/>
      <c r="H136" s="8"/>
      <c r="I136" s="4"/>
      <c r="J136" s="5"/>
      <c r="K136" s="8"/>
      <c r="L136" s="5"/>
      <c r="M136" s="8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</row>
    <row r="137" spans="1:40" s="6" customFormat="1">
      <c r="A137" s="7"/>
      <c r="B137" s="26" t="s">
        <v>91</v>
      </c>
      <c r="C137" s="4"/>
      <c r="D137" s="4"/>
      <c r="E137" s="5"/>
      <c r="F137" s="8"/>
      <c r="G137" s="5"/>
      <c r="H137" s="8"/>
      <c r="I137" s="4"/>
      <c r="J137" s="5"/>
      <c r="K137" s="8"/>
      <c r="L137" s="5"/>
      <c r="M137" s="8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</row>
    <row r="138" spans="1:40" s="6" customFormat="1">
      <c r="A138" s="7"/>
      <c r="B138" s="4"/>
      <c r="C138" s="4"/>
      <c r="D138" s="4"/>
      <c r="E138" s="5"/>
      <c r="F138" s="8"/>
      <c r="G138" s="5"/>
      <c r="H138" s="8"/>
      <c r="I138" s="4"/>
      <c r="J138" s="5"/>
      <c r="K138" s="8"/>
      <c r="L138" s="5"/>
      <c r="M138" s="8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</row>
    <row r="139" spans="1:40" s="6" customFormat="1">
      <c r="A139" s="7"/>
      <c r="B139" s="4"/>
      <c r="C139" s="4">
        <v>17.100000000000001</v>
      </c>
      <c r="D139" s="4" t="s">
        <v>0</v>
      </c>
      <c r="E139" s="5"/>
      <c r="F139" s="8"/>
      <c r="G139" s="5"/>
      <c r="H139" s="8"/>
      <c r="I139" s="4"/>
      <c r="J139" s="5"/>
      <c r="K139" s="8"/>
      <c r="L139" s="5"/>
      <c r="M139" s="8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</row>
    <row r="140" spans="1:40" s="6" customFormat="1">
      <c r="A140" s="7"/>
      <c r="B140" s="4"/>
      <c r="C140" s="4"/>
      <c r="D140" s="4"/>
      <c r="E140" s="5"/>
      <c r="F140" s="8"/>
      <c r="G140" s="5"/>
      <c r="H140" s="8"/>
      <c r="I140" s="4"/>
      <c r="J140" s="5"/>
      <c r="K140" s="8"/>
      <c r="L140" s="5"/>
      <c r="M140" s="8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</row>
    <row r="141" spans="1:40" s="22" customFormat="1">
      <c r="A141" s="7"/>
      <c r="B141" s="4" t="s">
        <v>92</v>
      </c>
      <c r="C141" s="4"/>
      <c r="D141" s="4"/>
      <c r="E141" s="5"/>
      <c r="F141" s="8"/>
      <c r="G141" s="5"/>
      <c r="H141" s="8"/>
      <c r="I141" s="4"/>
      <c r="J141" s="5"/>
      <c r="K141" s="8"/>
      <c r="L141" s="5"/>
      <c r="M141" s="8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</row>
    <row r="142" spans="1:40" s="22" customFormat="1">
      <c r="A142" s="7">
        <f>MAX($A$87:A141)+1</f>
        <v>8</v>
      </c>
      <c r="B142" s="4" t="s">
        <v>22</v>
      </c>
      <c r="C142" s="4"/>
      <c r="D142" s="4"/>
      <c r="E142" s="5"/>
      <c r="F142" s="8"/>
      <c r="G142" s="5"/>
      <c r="H142" s="8"/>
      <c r="I142" s="4"/>
      <c r="J142" s="5"/>
      <c r="K142" s="8"/>
      <c r="L142" s="5"/>
      <c r="M142" s="8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</row>
    <row r="143" spans="1:40" s="22" customFormat="1">
      <c r="A143" s="7"/>
      <c r="B143" s="4" t="s">
        <v>24</v>
      </c>
      <c r="C143" s="4"/>
      <c r="D143" s="4"/>
      <c r="E143" s="5"/>
      <c r="F143" s="8"/>
      <c r="G143" s="5"/>
      <c r="H143" s="8"/>
      <c r="I143" s="4"/>
      <c r="J143" s="5"/>
      <c r="K143" s="8"/>
      <c r="L143" s="5"/>
      <c r="M143" s="8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</row>
    <row r="144" spans="1:40" s="22" customFormat="1">
      <c r="A144" s="7"/>
      <c r="B144" s="4" t="s">
        <v>25</v>
      </c>
      <c r="C144" s="4"/>
      <c r="D144" s="4"/>
      <c r="E144" s="5"/>
      <c r="F144" s="8"/>
      <c r="G144" s="5"/>
      <c r="H144" s="8"/>
      <c r="I144" s="4"/>
      <c r="J144" s="5"/>
      <c r="K144" s="8"/>
      <c r="L144" s="5"/>
      <c r="M144" s="8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</row>
    <row r="145" spans="1:40" s="22" customFormat="1">
      <c r="A145" s="7"/>
      <c r="B145" s="4" t="s">
        <v>23</v>
      </c>
      <c r="C145" s="4"/>
      <c r="D145" s="4"/>
      <c r="E145" s="5"/>
      <c r="F145" s="8"/>
      <c r="G145" s="5"/>
      <c r="H145" s="8"/>
      <c r="I145" s="4"/>
      <c r="J145" s="5"/>
      <c r="K145" s="8"/>
      <c r="L145" s="5"/>
      <c r="M145" s="8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</row>
    <row r="146" spans="1:40" s="3" customFormat="1">
      <c r="A146" s="7"/>
      <c r="B146" s="4"/>
      <c r="C146" s="4"/>
      <c r="D146" s="4"/>
      <c r="E146" s="5"/>
      <c r="F146" s="8"/>
      <c r="G146" s="5"/>
      <c r="H146" s="8"/>
      <c r="I146" s="4"/>
      <c r="J146" s="5"/>
      <c r="K146" s="8"/>
      <c r="L146" s="5"/>
      <c r="M146" s="8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 s="3" customFormat="1">
      <c r="A147" s="7"/>
      <c r="B147" s="4"/>
      <c r="C147" s="4">
        <f>ROUNDUP(C139*N209,1)</f>
        <v>8.6</v>
      </c>
      <c r="D147" s="4" t="s">
        <v>9</v>
      </c>
      <c r="E147" s="5" t="s">
        <v>3</v>
      </c>
      <c r="F147" s="8">
        <v>0</v>
      </c>
      <c r="G147" s="5" t="s">
        <v>4</v>
      </c>
      <c r="H147" s="8">
        <v>0</v>
      </c>
      <c r="I147" s="4"/>
      <c r="J147" s="5" t="s">
        <v>5</v>
      </c>
      <c r="K147" s="8">
        <f>ROUND(C147*F147,)</f>
        <v>0</v>
      </c>
      <c r="L147" s="5" t="s">
        <v>6</v>
      </c>
      <c r="M147" s="8">
        <f>ROUND(C147*H147,)</f>
        <v>0</v>
      </c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 s="3" customFormat="1">
      <c r="A148" s="7"/>
      <c r="B148" s="4"/>
      <c r="C148" s="4"/>
      <c r="D148" s="4"/>
      <c r="E148" s="5"/>
      <c r="F148" s="8"/>
      <c r="G148" s="5"/>
      <c r="H148" s="8"/>
      <c r="I148" s="4"/>
      <c r="J148" s="5"/>
      <c r="K148" s="8"/>
      <c r="L148" s="5"/>
      <c r="M148" s="8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 s="3" customFormat="1">
      <c r="A149" s="7"/>
      <c r="B149" s="26" t="s">
        <v>31</v>
      </c>
      <c r="C149" s="4"/>
      <c r="D149" s="4"/>
      <c r="E149" s="5"/>
      <c r="F149" s="8"/>
      <c r="G149" s="5"/>
      <c r="H149" s="8"/>
      <c r="I149" s="4"/>
      <c r="J149" s="5"/>
      <c r="K149" s="8"/>
      <c r="L149" s="5"/>
      <c r="M149" s="8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 s="3" customFormat="1">
      <c r="A150" s="7"/>
      <c r="B150" s="4"/>
      <c r="C150" s="4"/>
      <c r="D150" s="4"/>
      <c r="E150" s="5"/>
      <c r="F150" s="8"/>
      <c r="G150" s="5"/>
      <c r="H150" s="8"/>
      <c r="I150" s="4"/>
      <c r="J150" s="5"/>
      <c r="K150" s="8"/>
      <c r="L150" s="5"/>
      <c r="M150" s="8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 s="3" customFormat="1">
      <c r="A151" s="7"/>
      <c r="B151" s="4" t="s">
        <v>93</v>
      </c>
      <c r="C151" s="4"/>
      <c r="D151" s="4"/>
      <c r="E151" s="5"/>
      <c r="F151" s="8"/>
      <c r="G151" s="5"/>
      <c r="H151" s="8"/>
      <c r="I151" s="4"/>
      <c r="J151" s="5"/>
      <c r="K151" s="8"/>
      <c r="L151" s="5"/>
      <c r="M151" s="8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 s="3" customFormat="1">
      <c r="A152" s="7">
        <f>MAX($A$87:A151)+1</f>
        <v>9</v>
      </c>
      <c r="B152" s="4" t="s">
        <v>94</v>
      </c>
      <c r="C152" s="4"/>
      <c r="D152" s="4"/>
      <c r="E152" s="5"/>
      <c r="F152" s="8"/>
      <c r="G152" s="5"/>
      <c r="H152" s="8"/>
      <c r="I152" s="4"/>
      <c r="J152" s="5"/>
      <c r="K152" s="8"/>
      <c r="L152" s="5"/>
      <c r="M152" s="8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 s="3" customFormat="1">
      <c r="A153" s="7"/>
      <c r="B153" s="4" t="s">
        <v>95</v>
      </c>
      <c r="C153" s="4"/>
      <c r="D153" s="4"/>
      <c r="E153" s="5"/>
      <c r="F153" s="8"/>
      <c r="G153" s="5"/>
      <c r="H153" s="8"/>
      <c r="I153" s="4"/>
      <c r="J153" s="5"/>
      <c r="K153" s="8"/>
      <c r="L153" s="5"/>
      <c r="M153" s="8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 s="3" customFormat="1">
      <c r="A154" s="7"/>
      <c r="B154" s="4" t="s">
        <v>96</v>
      </c>
      <c r="C154" s="4"/>
      <c r="D154" s="4"/>
      <c r="E154" s="5"/>
      <c r="F154" s="8"/>
      <c r="G154" s="5"/>
      <c r="H154" s="8"/>
      <c r="I154" s="4"/>
      <c r="J154" s="5"/>
      <c r="K154" s="8"/>
      <c r="L154" s="5"/>
      <c r="M154" s="8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 s="3" customFormat="1">
      <c r="A155" s="7"/>
      <c r="B155" s="4"/>
      <c r="C155" s="4"/>
      <c r="D155" s="4"/>
      <c r="E155" s="5"/>
      <c r="F155" s="8"/>
      <c r="G155" s="5"/>
      <c r="H155" s="8"/>
      <c r="I155" s="4"/>
      <c r="J155" s="5"/>
      <c r="K155" s="8"/>
      <c r="L155" s="5"/>
      <c r="M155" s="8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 s="3" customFormat="1">
      <c r="A156" s="7"/>
      <c r="B156" s="4"/>
      <c r="C156" s="4">
        <v>173</v>
      </c>
      <c r="D156" s="4" t="s">
        <v>11</v>
      </c>
      <c r="E156" s="5" t="s">
        <v>3</v>
      </c>
      <c r="F156" s="8">
        <v>0</v>
      </c>
      <c r="G156" s="5" t="s">
        <v>4</v>
      </c>
      <c r="H156" s="8">
        <v>0</v>
      </c>
      <c r="I156" s="4"/>
      <c r="J156" s="5" t="s">
        <v>5</v>
      </c>
      <c r="K156" s="8">
        <f>ROUND(C156*F156,)</f>
        <v>0</v>
      </c>
      <c r="L156" s="5" t="s">
        <v>6</v>
      </c>
      <c r="M156" s="8">
        <f>ROUND(C156*H156,)</f>
        <v>0</v>
      </c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 s="3" customFormat="1">
      <c r="A157" s="7"/>
      <c r="B157" s="23"/>
      <c r="C157" s="23"/>
      <c r="D157" s="23"/>
      <c r="E157" s="24"/>
      <c r="F157" s="25"/>
      <c r="G157" s="24"/>
      <c r="H157" s="25"/>
      <c r="I157" s="23"/>
      <c r="J157" s="24"/>
      <c r="K157" s="25"/>
      <c r="L157" s="24"/>
      <c r="M157" s="25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 s="3" customFormat="1">
      <c r="A158" s="7"/>
      <c r="B158" s="4"/>
      <c r="C158" s="4"/>
      <c r="D158" s="4"/>
      <c r="E158" s="5"/>
      <c r="F158" s="8"/>
      <c r="G158" s="5"/>
      <c r="H158" s="8"/>
      <c r="I158" s="4"/>
      <c r="J158" s="5"/>
      <c r="K158" s="8"/>
      <c r="L158" s="5"/>
      <c r="M158" s="8"/>
      <c r="N158" s="39">
        <v>0.2</v>
      </c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 s="3" customFormat="1">
      <c r="A159" s="7"/>
      <c r="B159" s="19" t="str">
        <f>Udvar_13</f>
        <v>II. Burkolatok</v>
      </c>
      <c r="C159" s="4"/>
      <c r="D159" s="4"/>
      <c r="E159" s="5"/>
      <c r="F159" s="8"/>
      <c r="G159" s="5"/>
      <c r="H159" s="8"/>
      <c r="I159" s="4"/>
      <c r="J159" s="5"/>
      <c r="K159" s="15">
        <f>SUM(K91:K158)</f>
        <v>0</v>
      </c>
      <c r="L159" s="5"/>
      <c r="M159" s="15">
        <f>SUM(M91:M158)</f>
        <v>0</v>
      </c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 s="3" customFormat="1">
      <c r="A160" s="7"/>
      <c r="B160" s="4"/>
      <c r="C160" s="4"/>
      <c r="D160" s="4"/>
      <c r="E160" s="5"/>
      <c r="F160" s="8"/>
      <c r="G160" s="5"/>
      <c r="H160" s="8"/>
      <c r="I160" s="4"/>
      <c r="J160" s="5"/>
      <c r="K160" s="8"/>
      <c r="L160" s="5"/>
      <c r="M160" s="8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 s="3" customFormat="1">
      <c r="A161" s="7"/>
      <c r="B161" s="4"/>
      <c r="C161" s="4"/>
      <c r="D161" s="4"/>
      <c r="E161" s="5"/>
      <c r="F161" s="8"/>
      <c r="G161" s="5"/>
      <c r="H161" s="8"/>
      <c r="I161" s="20" t="s">
        <v>8</v>
      </c>
      <c r="J161" s="5"/>
      <c r="K161" s="112">
        <f>K159+M159</f>
        <v>0</v>
      </c>
      <c r="L161" s="112"/>
      <c r="M161" s="11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 s="3" customFormat="1">
      <c r="A162" s="7"/>
      <c r="B162" s="4"/>
      <c r="C162" s="4"/>
      <c r="D162" s="4"/>
      <c r="E162" s="5"/>
      <c r="F162" s="8"/>
      <c r="G162" s="5"/>
      <c r="H162" s="8"/>
      <c r="I162" s="4"/>
      <c r="J162" s="5"/>
      <c r="K162" s="8"/>
      <c r="L162" s="5"/>
      <c r="M162" s="8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 s="3" customFormat="1">
      <c r="A163" s="7"/>
      <c r="B163" s="19" t="str">
        <f>$B$24</f>
        <v>III. Épületen elvégzendő munkák</v>
      </c>
      <c r="C163" s="4"/>
      <c r="D163" s="4"/>
      <c r="E163" s="5"/>
      <c r="F163" s="8"/>
      <c r="G163" s="5"/>
      <c r="H163" s="8"/>
      <c r="I163" s="4"/>
      <c r="J163" s="5"/>
      <c r="K163" s="8"/>
      <c r="L163" s="5"/>
      <c r="M163" s="8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 s="3" customFormat="1">
      <c r="A164" s="7"/>
      <c r="B164" s="4"/>
      <c r="C164" s="4"/>
      <c r="D164" s="4"/>
      <c r="E164" s="5"/>
      <c r="F164" s="8"/>
      <c r="G164" s="5"/>
      <c r="H164" s="8"/>
      <c r="I164" s="4"/>
      <c r="J164" s="5"/>
      <c r="K164" s="8"/>
      <c r="L164" s="5"/>
      <c r="M164" s="8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 s="3" customFormat="1">
      <c r="A165" s="7"/>
      <c r="B165" s="4" t="s">
        <v>97</v>
      </c>
      <c r="C165" s="4"/>
      <c r="D165" s="4"/>
      <c r="E165" s="5"/>
      <c r="F165" s="8"/>
      <c r="G165" s="5"/>
      <c r="H165" s="8"/>
      <c r="I165" s="4"/>
      <c r="J165" s="5"/>
      <c r="K165" s="8"/>
      <c r="L165" s="5"/>
      <c r="M165" s="8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 s="3" customFormat="1">
      <c r="A166" s="7">
        <v>1</v>
      </c>
      <c r="B166" s="4" t="s">
        <v>98</v>
      </c>
      <c r="C166" s="4"/>
      <c r="D166" s="4"/>
      <c r="E166" s="5"/>
      <c r="F166" s="8"/>
      <c r="G166" s="5"/>
      <c r="H166" s="8"/>
      <c r="I166" s="4"/>
      <c r="J166" s="5"/>
      <c r="K166" s="8"/>
      <c r="L166" s="5"/>
      <c r="M166" s="8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 s="3" customFormat="1">
      <c r="A167" s="7"/>
      <c r="B167" s="4" t="s">
        <v>99</v>
      </c>
      <c r="C167" s="4"/>
      <c r="D167" s="4"/>
      <c r="E167" s="5"/>
      <c r="F167" s="8"/>
      <c r="G167" s="5"/>
      <c r="H167" s="8"/>
      <c r="I167" s="4"/>
      <c r="J167" s="5"/>
      <c r="K167" s="8"/>
      <c r="L167" s="5"/>
      <c r="M167" s="8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 s="3" customFormat="1">
      <c r="A168" s="7"/>
      <c r="B168" s="4" t="s">
        <v>100</v>
      </c>
      <c r="C168" s="4"/>
      <c r="D168" s="4"/>
      <c r="E168" s="5"/>
      <c r="F168" s="8"/>
      <c r="G168" s="5"/>
      <c r="H168" s="8"/>
      <c r="I168" s="4"/>
      <c r="J168" s="5"/>
      <c r="K168" s="8"/>
      <c r="L168" s="5"/>
      <c r="M168" s="8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 s="3" customFormat="1">
      <c r="A169" s="7"/>
      <c r="B169" s="4" t="s">
        <v>236</v>
      </c>
      <c r="C169" s="4"/>
      <c r="D169" s="4"/>
      <c r="E169" s="5"/>
      <c r="F169" s="8"/>
      <c r="G169" s="5"/>
      <c r="H169" s="8"/>
      <c r="I169" s="4"/>
      <c r="J169" s="5"/>
      <c r="K169" s="8"/>
      <c r="L169" s="5"/>
      <c r="M169" s="8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 s="3" customFormat="1">
      <c r="A170" s="7"/>
      <c r="B170" s="1"/>
      <c r="C170" s="4"/>
      <c r="D170" s="4"/>
      <c r="E170" s="5"/>
      <c r="F170" s="8"/>
      <c r="G170" s="5"/>
      <c r="H170" s="8"/>
      <c r="I170" s="4"/>
      <c r="J170" s="5"/>
      <c r="K170" s="8"/>
      <c r="L170" s="5"/>
      <c r="M170" s="8"/>
      <c r="N170" s="39">
        <v>0.23</v>
      </c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 s="6" customFormat="1">
      <c r="A171" s="7"/>
      <c r="B171" s="4"/>
      <c r="C171" s="4">
        <v>7</v>
      </c>
      <c r="D171" s="4" t="s">
        <v>0</v>
      </c>
      <c r="E171" s="5" t="s">
        <v>3</v>
      </c>
      <c r="F171" s="8">
        <v>0</v>
      </c>
      <c r="G171" s="5" t="s">
        <v>4</v>
      </c>
      <c r="H171" s="8">
        <v>0</v>
      </c>
      <c r="I171" s="4"/>
      <c r="J171" s="5" t="s">
        <v>5</v>
      </c>
      <c r="K171" s="8">
        <f>ROUND(C171*F171,)</f>
        <v>0</v>
      </c>
      <c r="L171" s="5" t="s">
        <v>6</v>
      </c>
      <c r="M171" s="8">
        <f>ROUND(C171*H171,)</f>
        <v>0</v>
      </c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</row>
    <row r="172" spans="1:40" s="3" customFormat="1">
      <c r="A172" s="7"/>
      <c r="B172" s="4"/>
      <c r="C172" s="4"/>
      <c r="D172" s="4"/>
      <c r="E172" s="5"/>
      <c r="F172" s="8"/>
      <c r="G172" s="5"/>
      <c r="H172" s="8"/>
      <c r="I172" s="4"/>
      <c r="J172" s="5"/>
      <c r="K172" s="8"/>
      <c r="L172" s="5"/>
      <c r="M172" s="8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 s="3" customFormat="1">
      <c r="A173" s="7"/>
      <c r="B173" s="4" t="s">
        <v>101</v>
      </c>
      <c r="C173" s="4"/>
      <c r="D173" s="4"/>
      <c r="E173" s="5"/>
      <c r="F173" s="8"/>
      <c r="G173" s="5"/>
      <c r="H173" s="8"/>
      <c r="I173" s="4"/>
      <c r="J173" s="5"/>
      <c r="K173" s="8"/>
      <c r="L173" s="5"/>
      <c r="M173" s="8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 s="3" customFormat="1">
      <c r="A174" s="7">
        <f>MAX($A$166:A173)+1</f>
        <v>2</v>
      </c>
      <c r="B174" s="4" t="s">
        <v>102</v>
      </c>
      <c r="C174" s="4"/>
      <c r="D174" s="4"/>
      <c r="E174" s="5"/>
      <c r="F174" s="8"/>
      <c r="G174" s="5"/>
      <c r="H174" s="8"/>
      <c r="I174" s="4"/>
      <c r="J174" s="5"/>
      <c r="K174" s="8"/>
      <c r="L174" s="5"/>
      <c r="M174" s="8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 s="3" customFormat="1">
      <c r="A175" s="7"/>
      <c r="B175" s="4" t="s">
        <v>103</v>
      </c>
      <c r="C175" s="4"/>
      <c r="D175" s="4"/>
      <c r="E175" s="5"/>
      <c r="F175" s="8"/>
      <c r="G175" s="5"/>
      <c r="H175" s="8"/>
      <c r="I175" s="4"/>
      <c r="J175" s="5"/>
      <c r="K175" s="8"/>
      <c r="L175" s="5"/>
      <c r="M175" s="8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 s="3" customFormat="1">
      <c r="A176" s="7"/>
      <c r="B176" s="4" t="s">
        <v>104</v>
      </c>
      <c r="C176" s="4"/>
      <c r="D176" s="4"/>
      <c r="E176" s="5"/>
      <c r="F176" s="8"/>
      <c r="G176" s="5"/>
      <c r="H176" s="8"/>
      <c r="I176" s="4"/>
      <c r="J176" s="5"/>
      <c r="K176" s="8"/>
      <c r="L176" s="5"/>
      <c r="M176" s="8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 s="3" customFormat="1">
      <c r="A177" s="7"/>
      <c r="B177" s="4" t="s">
        <v>105</v>
      </c>
      <c r="C177" s="4"/>
      <c r="D177" s="4"/>
      <c r="E177" s="5"/>
      <c r="F177" s="8"/>
      <c r="G177" s="5"/>
      <c r="H177" s="8"/>
      <c r="I177" s="4"/>
      <c r="J177" s="5"/>
      <c r="K177" s="8"/>
      <c r="L177" s="5"/>
      <c r="M177" s="8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 s="6" customFormat="1">
      <c r="A178" s="7"/>
      <c r="B178" s="4" t="s">
        <v>235</v>
      </c>
      <c r="C178" s="4"/>
      <c r="D178" s="4"/>
      <c r="E178" s="5"/>
      <c r="F178" s="8"/>
      <c r="G178" s="5"/>
      <c r="H178" s="8"/>
      <c r="I178" s="4"/>
      <c r="J178" s="5"/>
      <c r="K178" s="8"/>
      <c r="L178" s="5"/>
      <c r="M178" s="8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</row>
    <row r="179" spans="1:40" s="3" customFormat="1">
      <c r="A179" s="7"/>
      <c r="B179" s="4"/>
      <c r="C179" s="4"/>
      <c r="D179" s="4"/>
      <c r="E179" s="5"/>
      <c r="F179" s="8"/>
      <c r="G179" s="5"/>
      <c r="H179" s="8"/>
      <c r="I179" s="4"/>
      <c r="J179" s="5"/>
      <c r="K179" s="8"/>
      <c r="L179" s="5"/>
      <c r="M179" s="8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 s="3" customFormat="1">
      <c r="A180" s="7"/>
      <c r="B180" s="4"/>
      <c r="C180" s="4">
        <v>7</v>
      </c>
      <c r="D180" s="4" t="s">
        <v>0</v>
      </c>
      <c r="E180" s="5" t="s">
        <v>3</v>
      </c>
      <c r="F180" s="8">
        <v>0</v>
      </c>
      <c r="G180" s="5" t="s">
        <v>4</v>
      </c>
      <c r="H180" s="8">
        <v>0</v>
      </c>
      <c r="I180" s="4"/>
      <c r="J180" s="5" t="s">
        <v>5</v>
      </c>
      <c r="K180" s="8">
        <f>ROUND(C180*F180,)</f>
        <v>0</v>
      </c>
      <c r="L180" s="5" t="s">
        <v>6</v>
      </c>
      <c r="M180" s="8">
        <f>ROUND(C180*H180,)</f>
        <v>0</v>
      </c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 s="3" customFormat="1">
      <c r="A181" s="7"/>
      <c r="B181" s="23"/>
      <c r="C181" s="23"/>
      <c r="D181" s="23"/>
      <c r="E181" s="24"/>
      <c r="F181" s="25"/>
      <c r="G181" s="24"/>
      <c r="H181" s="25"/>
      <c r="I181" s="23"/>
      <c r="J181" s="24"/>
      <c r="K181" s="25"/>
      <c r="L181" s="24"/>
      <c r="M181" s="25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 s="3" customFormat="1">
      <c r="A182" s="7"/>
      <c r="B182" s="4"/>
      <c r="C182" s="4"/>
      <c r="D182" s="4"/>
      <c r="E182" s="5"/>
      <c r="F182" s="8"/>
      <c r="G182" s="5"/>
      <c r="H182" s="8"/>
      <c r="I182" s="4"/>
      <c r="J182" s="5"/>
      <c r="K182" s="8"/>
      <c r="L182" s="5"/>
      <c r="M182" s="8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 s="3" customFormat="1">
      <c r="A183" s="7"/>
      <c r="B183" s="19" t="str">
        <f>Udvar_14</f>
        <v>III. Épületen elvégzendő munkák</v>
      </c>
      <c r="C183" s="4"/>
      <c r="D183" s="4"/>
      <c r="E183" s="5"/>
      <c r="F183" s="8"/>
      <c r="G183" s="5"/>
      <c r="H183" s="8"/>
      <c r="I183" s="4"/>
      <c r="J183" s="5"/>
      <c r="K183" s="15">
        <f>SUM(K171:K182)</f>
        <v>0</v>
      </c>
      <c r="L183" s="5"/>
      <c r="M183" s="15">
        <f>SUM(M171:M182)</f>
        <v>0</v>
      </c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 s="3" customFormat="1">
      <c r="A184" s="7"/>
      <c r="B184" s="4"/>
      <c r="C184" s="4"/>
      <c r="D184" s="4"/>
      <c r="E184" s="5"/>
      <c r="F184" s="8"/>
      <c r="G184" s="5"/>
      <c r="H184" s="8"/>
      <c r="I184" s="4"/>
      <c r="J184" s="5"/>
      <c r="K184" s="8"/>
      <c r="L184" s="5"/>
      <c r="M184" s="8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 s="3" customFormat="1">
      <c r="A185" s="7"/>
      <c r="B185" s="4"/>
      <c r="C185" s="4"/>
      <c r="D185" s="4"/>
      <c r="E185" s="5"/>
      <c r="F185" s="8"/>
      <c r="G185" s="5"/>
      <c r="H185" s="8"/>
      <c r="I185" s="20" t="s">
        <v>8</v>
      </c>
      <c r="J185" s="5"/>
      <c r="K185" s="112">
        <f>K183+M183</f>
        <v>0</v>
      </c>
      <c r="L185" s="112"/>
      <c r="M185" s="11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 s="3" customFormat="1">
      <c r="A186" s="7"/>
      <c r="B186" s="4"/>
      <c r="C186" s="4"/>
      <c r="D186" s="4"/>
      <c r="E186" s="5"/>
      <c r="F186" s="8"/>
      <c r="G186" s="5"/>
      <c r="H186" s="8"/>
      <c r="I186" s="4"/>
      <c r="J186" s="5"/>
      <c r="K186" s="8"/>
      <c r="L186" s="5"/>
      <c r="M186" s="8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 s="3" customFormat="1">
      <c r="A187" s="7"/>
      <c r="B187" s="19" t="str">
        <f>$B$26</f>
        <v>IV. Közműépítések</v>
      </c>
      <c r="C187" s="4"/>
      <c r="D187" s="4"/>
      <c r="E187" s="5"/>
      <c r="F187" s="8"/>
      <c r="G187" s="5"/>
      <c r="H187" s="8"/>
      <c r="I187" s="4"/>
      <c r="J187" s="5"/>
      <c r="K187" s="8"/>
      <c r="L187" s="5"/>
      <c r="M187" s="8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 s="3" customFormat="1">
      <c r="A188" s="7"/>
      <c r="B188" s="4"/>
      <c r="C188" s="4"/>
      <c r="D188" s="4"/>
      <c r="E188" s="5"/>
      <c r="F188" s="8"/>
      <c r="G188" s="5"/>
      <c r="H188" s="8"/>
      <c r="I188" s="4"/>
      <c r="J188" s="5"/>
      <c r="K188" s="8"/>
      <c r="L188" s="5"/>
      <c r="M188" s="8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>
      <c r="B189" s="4" t="s">
        <v>109</v>
      </c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>
      <c r="A190" s="7">
        <v>1</v>
      </c>
      <c r="B190" s="4" t="s">
        <v>110</v>
      </c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>
      <c r="B191" s="4" t="s">
        <v>111</v>
      </c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>
      <c r="B192" s="4" t="s">
        <v>112</v>
      </c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>
      <c r="C194" s="97">
        <v>6</v>
      </c>
      <c r="D194" s="97" t="s">
        <v>288</v>
      </c>
      <c r="E194" s="5" t="s">
        <v>3</v>
      </c>
      <c r="F194" s="8">
        <f>'Nagy udvar'!F195</f>
        <v>0</v>
      </c>
      <c r="G194" s="5" t="s">
        <v>4</v>
      </c>
      <c r="H194" s="8">
        <f>'Nagy udvar'!H195</f>
        <v>0</v>
      </c>
      <c r="J194" s="5" t="s">
        <v>5</v>
      </c>
      <c r="K194" s="8">
        <f>ROUND(C194*F194,)</f>
        <v>0</v>
      </c>
      <c r="L194" s="5" t="s">
        <v>6</v>
      </c>
      <c r="M194" s="8">
        <f>ROUND(C194*H194,)</f>
        <v>0</v>
      </c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>
      <c r="B196" s="4" t="s">
        <v>113</v>
      </c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>
      <c r="A197" s="7">
        <f>MAX($A$189:A196)+1</f>
        <v>2</v>
      </c>
      <c r="B197" s="4" t="s">
        <v>862</v>
      </c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>
      <c r="C199" s="4">
        <v>2</v>
      </c>
      <c r="D199" s="4" t="s">
        <v>10</v>
      </c>
      <c r="E199" s="5" t="s">
        <v>3</v>
      </c>
      <c r="F199" s="8">
        <f>'Nagy udvar'!F200</f>
        <v>0</v>
      </c>
      <c r="G199" s="5" t="s">
        <v>4</v>
      </c>
      <c r="H199" s="8">
        <f>'Nagy udvar'!H200</f>
        <v>0</v>
      </c>
      <c r="J199" s="5" t="s">
        <v>5</v>
      </c>
      <c r="K199" s="8">
        <f>ROUND(C199*F199,)</f>
        <v>0</v>
      </c>
      <c r="L199" s="5" t="s">
        <v>6</v>
      </c>
      <c r="M199" s="8">
        <f>ROUND(C199*H199,)</f>
        <v>0</v>
      </c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s="102" customFormat="1">
      <c r="A201" s="98"/>
      <c r="B201" s="99" t="s">
        <v>108</v>
      </c>
      <c r="C201" s="99"/>
      <c r="D201" s="99"/>
      <c r="E201" s="100"/>
      <c r="F201" s="101"/>
      <c r="G201" s="100"/>
      <c r="H201" s="101"/>
      <c r="I201" s="99"/>
      <c r="J201" s="100"/>
      <c r="K201" s="101"/>
      <c r="L201" s="100"/>
      <c r="M201" s="101"/>
    </row>
    <row r="202" spans="1:40" s="102" customFormat="1">
      <c r="A202" s="98">
        <f>MAX($A$189:A201)+1</f>
        <v>3</v>
      </c>
      <c r="B202" s="99" t="s">
        <v>106</v>
      </c>
      <c r="C202" s="99"/>
      <c r="D202" s="99"/>
      <c r="E202" s="100"/>
      <c r="F202" s="101"/>
      <c r="G202" s="100"/>
      <c r="H202" s="101"/>
      <c r="I202" s="99"/>
      <c r="J202" s="100"/>
      <c r="K202" s="101"/>
      <c r="L202" s="100"/>
      <c r="M202" s="101"/>
    </row>
    <row r="203" spans="1:40" s="102" customFormat="1">
      <c r="A203" s="98"/>
      <c r="B203" s="99" t="s">
        <v>107</v>
      </c>
      <c r="C203" s="99"/>
      <c r="D203" s="99"/>
      <c r="E203" s="100"/>
      <c r="F203" s="101"/>
      <c r="G203" s="100"/>
      <c r="H203" s="101"/>
      <c r="I203" s="99"/>
      <c r="J203" s="100"/>
      <c r="K203" s="101"/>
      <c r="L203" s="100"/>
      <c r="M203" s="101"/>
    </row>
    <row r="204" spans="1:40" s="102" customFormat="1">
      <c r="A204" s="98"/>
      <c r="B204" s="99"/>
      <c r="C204" s="99"/>
      <c r="D204" s="99"/>
      <c r="E204" s="100"/>
      <c r="F204" s="101"/>
      <c r="G204" s="100"/>
      <c r="H204" s="101"/>
      <c r="I204" s="99"/>
      <c r="J204" s="100"/>
      <c r="K204" s="101"/>
      <c r="L204" s="100"/>
      <c r="M204" s="101"/>
    </row>
    <row r="205" spans="1:40" s="102" customFormat="1">
      <c r="A205" s="98"/>
      <c r="B205" s="99"/>
      <c r="C205" s="99">
        <v>1</v>
      </c>
      <c r="D205" s="99" t="s">
        <v>10</v>
      </c>
      <c r="E205" s="100" t="s">
        <v>3</v>
      </c>
      <c r="F205" s="101">
        <f>'Nagy udvar'!F206</f>
        <v>0</v>
      </c>
      <c r="G205" s="100" t="s">
        <v>4</v>
      </c>
      <c r="H205" s="101">
        <f>'Nagy udvar'!H206</f>
        <v>0</v>
      </c>
      <c r="I205" s="99"/>
      <c r="J205" s="100" t="s">
        <v>5</v>
      </c>
      <c r="K205" s="101">
        <f>ROUND(C205*F205,)</f>
        <v>0</v>
      </c>
      <c r="L205" s="100" t="s">
        <v>6</v>
      </c>
      <c r="M205" s="101">
        <f>ROUND(C205*H205,)</f>
        <v>0</v>
      </c>
    </row>
    <row r="206" spans="1:40" s="6" customFormat="1">
      <c r="A206" s="7"/>
      <c r="B206" s="23"/>
      <c r="C206" s="23"/>
      <c r="D206" s="23"/>
      <c r="E206" s="24"/>
      <c r="F206" s="25"/>
      <c r="G206" s="24"/>
      <c r="H206" s="25"/>
      <c r="I206" s="23"/>
      <c r="J206" s="24"/>
      <c r="K206" s="25"/>
      <c r="L206" s="24"/>
      <c r="M206" s="25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</row>
    <row r="207" spans="1:40" s="6" customFormat="1">
      <c r="A207" s="7"/>
      <c r="B207" s="4"/>
      <c r="C207" s="4"/>
      <c r="D207" s="4"/>
      <c r="E207" s="5"/>
      <c r="F207" s="8"/>
      <c r="G207" s="5"/>
      <c r="H207" s="8"/>
      <c r="I207" s="4"/>
      <c r="J207" s="5"/>
      <c r="K207" s="8"/>
      <c r="L207" s="5"/>
      <c r="M207" s="8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</row>
    <row r="208" spans="1:40" s="6" customFormat="1">
      <c r="A208" s="7"/>
      <c r="B208" s="19" t="str">
        <f>Udvar_15</f>
        <v>IV. Közműépítések</v>
      </c>
      <c r="C208" s="4"/>
      <c r="D208" s="4"/>
      <c r="E208" s="5"/>
      <c r="F208" s="8"/>
      <c r="G208" s="5"/>
      <c r="H208" s="8"/>
      <c r="I208" s="4"/>
      <c r="J208" s="5"/>
      <c r="K208" s="15">
        <f>SUM(K194:K207)</f>
        <v>0</v>
      </c>
      <c r="L208" s="5"/>
      <c r="M208" s="15">
        <f>SUM(M194:M207)</f>
        <v>0</v>
      </c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</row>
    <row r="209" spans="1:40" s="6" customFormat="1">
      <c r="A209" s="7"/>
      <c r="B209" s="4"/>
      <c r="C209" s="4"/>
      <c r="D209" s="4"/>
      <c r="E209" s="5"/>
      <c r="F209" s="8"/>
      <c r="G209" s="5"/>
      <c r="H209" s="8"/>
      <c r="I209" s="4"/>
      <c r="J209" s="5"/>
      <c r="K209" s="8"/>
      <c r="L209" s="5"/>
      <c r="M209" s="8"/>
      <c r="N209" s="43">
        <v>0.5</v>
      </c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</row>
    <row r="210" spans="1:40" s="6" customFormat="1">
      <c r="A210" s="7"/>
      <c r="B210" s="4"/>
      <c r="C210" s="4"/>
      <c r="D210" s="4"/>
      <c r="E210" s="5"/>
      <c r="F210" s="8"/>
      <c r="G210" s="5"/>
      <c r="H210" s="8"/>
      <c r="I210" s="20" t="s">
        <v>8</v>
      </c>
      <c r="J210" s="5"/>
      <c r="K210" s="112">
        <f>K208+M208</f>
        <v>0</v>
      </c>
      <c r="L210" s="112"/>
      <c r="M210" s="112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</row>
    <row r="211" spans="1:40" s="6" customFormat="1">
      <c r="A211" s="7"/>
      <c r="B211" s="4"/>
      <c r="C211" s="4"/>
      <c r="D211" s="4"/>
      <c r="E211" s="5"/>
      <c r="F211" s="8"/>
      <c r="G211" s="5"/>
      <c r="H211" s="8"/>
      <c r="I211" s="4"/>
      <c r="J211" s="5"/>
      <c r="K211" s="8"/>
      <c r="L211" s="5"/>
      <c r="M211" s="8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</row>
    <row r="212" spans="1:40" s="6" customFormat="1">
      <c r="A212" s="7"/>
      <c r="B212" s="19" t="str">
        <f>$B$28</f>
        <v>V. Építmények</v>
      </c>
      <c r="C212" s="4"/>
      <c r="D212" s="4"/>
      <c r="E212" s="5"/>
      <c r="F212" s="8"/>
      <c r="G212" s="5"/>
      <c r="H212" s="8"/>
      <c r="I212" s="4"/>
      <c r="J212" s="5"/>
      <c r="K212" s="8"/>
      <c r="L212" s="5"/>
      <c r="M212" s="8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</row>
    <row r="213" spans="1:40" s="6" customFormat="1">
      <c r="A213" s="7"/>
      <c r="B213" s="4"/>
      <c r="C213" s="4"/>
      <c r="D213" s="4"/>
      <c r="E213" s="5"/>
      <c r="F213" s="8"/>
      <c r="G213" s="5"/>
      <c r="H213" s="8"/>
      <c r="I213" s="4"/>
      <c r="J213" s="5"/>
      <c r="K213" s="8"/>
      <c r="L213" s="5"/>
      <c r="M213" s="8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</row>
    <row r="214" spans="1:40" s="6" customFormat="1">
      <c r="A214" s="7"/>
      <c r="B214" s="4" t="s">
        <v>122</v>
      </c>
      <c r="C214" s="4"/>
      <c r="D214" s="4"/>
      <c r="E214" s="5"/>
      <c r="F214" s="8"/>
      <c r="G214" s="5"/>
      <c r="H214" s="8"/>
      <c r="I214" s="4"/>
      <c r="J214" s="5"/>
      <c r="K214" s="8"/>
      <c r="L214" s="5"/>
      <c r="M214" s="8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</row>
    <row r="215" spans="1:40" s="6" customFormat="1">
      <c r="A215" s="7">
        <v>1</v>
      </c>
      <c r="B215" s="4" t="s">
        <v>123</v>
      </c>
      <c r="C215" s="4"/>
      <c r="D215" s="4"/>
      <c r="E215" s="5"/>
      <c r="F215" s="8"/>
      <c r="G215" s="5"/>
      <c r="H215" s="8"/>
      <c r="I215" s="4"/>
      <c r="J215" s="5"/>
      <c r="K215" s="8"/>
      <c r="L215" s="5"/>
      <c r="M215" s="8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</row>
    <row r="216" spans="1:40" s="6" customFormat="1">
      <c r="A216" s="7"/>
      <c r="B216" s="4" t="s">
        <v>125</v>
      </c>
      <c r="C216" s="4"/>
      <c r="D216" s="4"/>
      <c r="E216" s="5"/>
      <c r="F216" s="8"/>
      <c r="G216" s="5"/>
      <c r="H216" s="8"/>
      <c r="I216" s="4"/>
      <c r="J216" s="5"/>
      <c r="K216" s="8"/>
      <c r="L216" s="5"/>
      <c r="M216" s="8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</row>
    <row r="217" spans="1:40" s="6" customFormat="1">
      <c r="A217" s="7"/>
      <c r="B217" s="4"/>
      <c r="C217" s="4"/>
      <c r="D217" s="4"/>
      <c r="E217" s="5"/>
      <c r="F217" s="8"/>
      <c r="G217" s="5"/>
      <c r="H217" s="8"/>
      <c r="I217" s="4"/>
      <c r="J217" s="5"/>
      <c r="K217" s="8"/>
      <c r="L217" s="5"/>
      <c r="M217" s="8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</row>
    <row r="218" spans="1:40" s="6" customFormat="1">
      <c r="A218" s="7"/>
      <c r="B218" s="4"/>
      <c r="C218" s="4">
        <v>2</v>
      </c>
      <c r="D218" s="4" t="s">
        <v>10</v>
      </c>
      <c r="E218" s="5" t="s">
        <v>3</v>
      </c>
      <c r="F218" s="8">
        <v>0</v>
      </c>
      <c r="G218" s="5" t="s">
        <v>4</v>
      </c>
      <c r="H218" s="8">
        <v>0</v>
      </c>
      <c r="I218" s="4"/>
      <c r="J218" s="5" t="s">
        <v>5</v>
      </c>
      <c r="K218" s="8">
        <f>ROUND(C218*F218,)</f>
        <v>0</v>
      </c>
      <c r="L218" s="5" t="s">
        <v>6</v>
      </c>
      <c r="M218" s="8">
        <f>ROUND(C218*H218,)</f>
        <v>0</v>
      </c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</row>
    <row r="219" spans="1:40" s="3" customFormat="1">
      <c r="A219" s="7"/>
      <c r="B219" s="4"/>
      <c r="C219" s="4"/>
      <c r="D219" s="4"/>
      <c r="E219" s="5"/>
      <c r="F219" s="8"/>
      <c r="G219" s="5"/>
      <c r="H219" s="8"/>
      <c r="I219" s="4"/>
      <c r="J219" s="5"/>
      <c r="K219" s="8"/>
      <c r="L219" s="5"/>
      <c r="M219" s="8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1:40">
      <c r="B220" s="4" t="s">
        <v>126</v>
      </c>
    </row>
    <row r="221" spans="1:40">
      <c r="A221" s="7">
        <f>MAX($A$215:A220)+1</f>
        <v>2</v>
      </c>
      <c r="B221" s="4" t="s">
        <v>127</v>
      </c>
    </row>
    <row r="222" spans="1:40">
      <c r="B222" s="4" t="s">
        <v>128</v>
      </c>
      <c r="P222" s="42">
        <v>120000</v>
      </c>
    </row>
    <row r="223" spans="1:40">
      <c r="B223" s="4" t="s">
        <v>129</v>
      </c>
      <c r="O223" s="42" t="s">
        <v>215</v>
      </c>
      <c r="P223" s="42" t="s">
        <v>216</v>
      </c>
      <c r="Q223" s="42" t="s">
        <v>217</v>
      </c>
      <c r="R223" s="42" t="s">
        <v>218</v>
      </c>
      <c r="S223" s="42" t="s">
        <v>219</v>
      </c>
      <c r="T223" s="42" t="s">
        <v>220</v>
      </c>
      <c r="V223" s="42" t="s">
        <v>221</v>
      </c>
      <c r="W223" s="42" t="s">
        <v>225</v>
      </c>
    </row>
    <row r="224" spans="1:40">
      <c r="B224" s="4" t="s">
        <v>130</v>
      </c>
      <c r="P224" s="42" t="s">
        <v>222</v>
      </c>
      <c r="Q224" s="42" t="s">
        <v>223</v>
      </c>
    </row>
    <row r="226" spans="1:13">
      <c r="C226" s="4">
        <v>1</v>
      </c>
      <c r="D226" s="4" t="s">
        <v>10</v>
      </c>
      <c r="E226" s="5" t="s">
        <v>3</v>
      </c>
      <c r="F226" s="8">
        <v>0</v>
      </c>
      <c r="G226" s="5" t="s">
        <v>4</v>
      </c>
      <c r="H226" s="8">
        <v>0</v>
      </c>
      <c r="J226" s="5" t="s">
        <v>5</v>
      </c>
      <c r="K226" s="8">
        <f>ROUND(C226*F226,)</f>
        <v>0</v>
      </c>
      <c r="L226" s="5" t="s">
        <v>6</v>
      </c>
      <c r="M226" s="8">
        <f>ROUND(C226*H226,)</f>
        <v>0</v>
      </c>
    </row>
    <row r="228" spans="1:13">
      <c r="B228" s="4" t="s">
        <v>131</v>
      </c>
    </row>
    <row r="229" spans="1:13">
      <c r="A229" s="7">
        <f>MAX($A$215:A228)+1</f>
        <v>3</v>
      </c>
      <c r="B229" s="4" t="s">
        <v>127</v>
      </c>
    </row>
    <row r="230" spans="1:13">
      <c r="B230" s="4" t="s">
        <v>132</v>
      </c>
    </row>
    <row r="231" spans="1:13">
      <c r="B231" s="4" t="s">
        <v>232</v>
      </c>
    </row>
    <row r="233" spans="1:13">
      <c r="C233" s="4">
        <v>1</v>
      </c>
      <c r="D233" s="4" t="s">
        <v>10</v>
      </c>
      <c r="E233" s="5" t="s">
        <v>3</v>
      </c>
      <c r="F233" s="8">
        <v>0</v>
      </c>
      <c r="G233" s="5" t="s">
        <v>4</v>
      </c>
      <c r="H233" s="8">
        <v>0</v>
      </c>
      <c r="J233" s="5" t="s">
        <v>5</v>
      </c>
      <c r="K233" s="8">
        <f>ROUND(C233*F233,)</f>
        <v>0</v>
      </c>
      <c r="L233" s="5" t="s">
        <v>6</v>
      </c>
      <c r="M233" s="8">
        <f>ROUND(C233*H233,)</f>
        <v>0</v>
      </c>
    </row>
    <row r="235" spans="1:13">
      <c r="B235" s="4" t="s">
        <v>133</v>
      </c>
    </row>
    <row r="236" spans="1:13">
      <c r="A236" s="7">
        <f>MAX($A$215:A235)+1</f>
        <v>4</v>
      </c>
      <c r="B236" s="4" t="s">
        <v>134</v>
      </c>
    </row>
    <row r="237" spans="1:13">
      <c r="B237" s="4" t="s">
        <v>135</v>
      </c>
    </row>
    <row r="239" spans="1:13">
      <c r="C239" s="4">
        <v>24.2</v>
      </c>
      <c r="D239" s="4" t="s">
        <v>11</v>
      </c>
      <c r="E239" s="5" t="s">
        <v>3</v>
      </c>
      <c r="F239" s="8">
        <v>0</v>
      </c>
      <c r="G239" s="5" t="s">
        <v>4</v>
      </c>
      <c r="H239" s="8">
        <v>0</v>
      </c>
      <c r="J239" s="5" t="s">
        <v>5</v>
      </c>
      <c r="K239" s="8">
        <f>ROUND(C239*F239,)</f>
        <v>0</v>
      </c>
      <c r="L239" s="5" t="s">
        <v>6</v>
      </c>
      <c r="M239" s="8">
        <f>ROUND(C239*H239,)</f>
        <v>0</v>
      </c>
    </row>
    <row r="241" spans="1:13">
      <c r="B241" s="4" t="s">
        <v>136</v>
      </c>
    </row>
    <row r="242" spans="1:13">
      <c r="A242" s="7">
        <f>MAX($A$215:A241)+1</f>
        <v>5</v>
      </c>
      <c r="B242" s="4" t="s">
        <v>134</v>
      </c>
    </row>
    <row r="243" spans="1:13">
      <c r="B243" s="4" t="s">
        <v>137</v>
      </c>
    </row>
    <row r="245" spans="1:13">
      <c r="C245" s="35">
        <f>24.47/6*5</f>
        <v>20.391666666666666</v>
      </c>
      <c r="D245" s="4" t="s">
        <v>11</v>
      </c>
      <c r="E245" s="5" t="s">
        <v>3</v>
      </c>
      <c r="F245" s="8">
        <v>0</v>
      </c>
      <c r="G245" s="5" t="s">
        <v>4</v>
      </c>
      <c r="H245" s="8">
        <v>0</v>
      </c>
      <c r="J245" s="5" t="s">
        <v>5</v>
      </c>
      <c r="K245" s="8">
        <f>ROUND(C245*F245,)</f>
        <v>0</v>
      </c>
      <c r="L245" s="5" t="s">
        <v>6</v>
      </c>
      <c r="M245" s="8">
        <f>ROUND(C245*H245,)</f>
        <v>0</v>
      </c>
    </row>
    <row r="247" spans="1:13">
      <c r="B247" s="4" t="s">
        <v>138</v>
      </c>
    </row>
    <row r="248" spans="1:13">
      <c r="A248" s="7">
        <f>MAX($A$215:A247)+1</f>
        <v>6</v>
      </c>
      <c r="B248" s="4" t="s">
        <v>134</v>
      </c>
    </row>
    <row r="249" spans="1:13">
      <c r="B249" s="4" t="s">
        <v>139</v>
      </c>
    </row>
    <row r="251" spans="1:13">
      <c r="C251" s="4">
        <v>18.420000000000002</v>
      </c>
      <c r="D251" s="4" t="s">
        <v>11</v>
      </c>
      <c r="E251" s="5" t="s">
        <v>3</v>
      </c>
      <c r="F251" s="8">
        <v>0</v>
      </c>
      <c r="G251" s="5" t="s">
        <v>4</v>
      </c>
      <c r="H251" s="8">
        <v>0</v>
      </c>
      <c r="J251" s="5" t="s">
        <v>5</v>
      </c>
      <c r="K251" s="8">
        <f>ROUND(C251*F251,)</f>
        <v>0</v>
      </c>
      <c r="L251" s="5" t="s">
        <v>6</v>
      </c>
      <c r="M251" s="8">
        <f>ROUND(C251*H251,)</f>
        <v>0</v>
      </c>
    </row>
    <row r="253" spans="1:13">
      <c r="B253" s="4" t="s">
        <v>140</v>
      </c>
    </row>
    <row r="254" spans="1:13">
      <c r="A254" s="7">
        <f>MAX($A$215:A253)+1</f>
        <v>7</v>
      </c>
      <c r="B254" s="4" t="s">
        <v>134</v>
      </c>
    </row>
    <row r="255" spans="1:13">
      <c r="B255" s="4" t="s">
        <v>141</v>
      </c>
    </row>
    <row r="257" spans="1:13">
      <c r="C257" s="4">
        <v>45.9</v>
      </c>
      <c r="D257" s="4" t="s">
        <v>0</v>
      </c>
      <c r="E257" s="5" t="s">
        <v>3</v>
      </c>
      <c r="F257" s="8">
        <v>0</v>
      </c>
      <c r="G257" s="5" t="s">
        <v>4</v>
      </c>
      <c r="H257" s="8">
        <v>0</v>
      </c>
      <c r="J257" s="5" t="s">
        <v>5</v>
      </c>
      <c r="K257" s="8">
        <f>ROUND(C257*F257,)</f>
        <v>0</v>
      </c>
      <c r="L257" s="5" t="s">
        <v>6</v>
      </c>
      <c r="M257" s="8">
        <f>ROUND(C257*H257,)</f>
        <v>0</v>
      </c>
    </row>
    <row r="259" spans="1:13">
      <c r="B259" s="4" t="s">
        <v>142</v>
      </c>
    </row>
    <row r="260" spans="1:13">
      <c r="A260" s="7">
        <f>MAX($A$215:A259)+1</f>
        <v>8</v>
      </c>
      <c r="B260" s="4" t="s">
        <v>134</v>
      </c>
    </row>
    <row r="261" spans="1:13">
      <c r="B261" s="4" t="s">
        <v>143</v>
      </c>
    </row>
    <row r="263" spans="1:13">
      <c r="C263" s="4">
        <v>8</v>
      </c>
      <c r="D263" s="4" t="s">
        <v>10</v>
      </c>
      <c r="E263" s="5" t="s">
        <v>3</v>
      </c>
      <c r="F263" s="8">
        <v>0</v>
      </c>
      <c r="G263" s="5" t="s">
        <v>4</v>
      </c>
      <c r="H263" s="8">
        <v>0</v>
      </c>
      <c r="J263" s="5" t="s">
        <v>5</v>
      </c>
      <c r="K263" s="8">
        <f>ROUND(C263*F263,)</f>
        <v>0</v>
      </c>
      <c r="L263" s="5" t="s">
        <v>6</v>
      </c>
      <c r="M263" s="8">
        <f>ROUND(C263*H263,)</f>
        <v>0</v>
      </c>
    </row>
    <row r="265" spans="1:13">
      <c r="B265" s="4" t="s">
        <v>144</v>
      </c>
    </row>
    <row r="266" spans="1:13">
      <c r="A266" s="7">
        <f>MAX($A$215:A265)+1</f>
        <v>9</v>
      </c>
      <c r="B266" s="4" t="s">
        <v>134</v>
      </c>
    </row>
    <row r="267" spans="1:13">
      <c r="B267" s="4" t="s">
        <v>145</v>
      </c>
    </row>
    <row r="269" spans="1:13">
      <c r="C269" s="4">
        <v>2</v>
      </c>
      <c r="D269" s="4" t="s">
        <v>10</v>
      </c>
      <c r="E269" s="5" t="s">
        <v>3</v>
      </c>
      <c r="F269" s="8">
        <v>0</v>
      </c>
      <c r="G269" s="5" t="s">
        <v>4</v>
      </c>
      <c r="H269" s="8">
        <v>0</v>
      </c>
      <c r="J269" s="5" t="s">
        <v>5</v>
      </c>
      <c r="K269" s="8">
        <f>ROUND(C269*F269,)</f>
        <v>0</v>
      </c>
      <c r="L269" s="5" t="s">
        <v>6</v>
      </c>
      <c r="M269" s="8">
        <f>ROUND(C269*H269,)</f>
        <v>0</v>
      </c>
    </row>
    <row r="270" spans="1:13">
      <c r="A270" s="21"/>
      <c r="B270" s="23"/>
      <c r="C270" s="23"/>
      <c r="D270" s="23"/>
      <c r="E270" s="24"/>
      <c r="F270" s="25"/>
      <c r="G270" s="24"/>
      <c r="H270" s="25"/>
      <c r="I270" s="23"/>
      <c r="J270" s="24"/>
      <c r="K270" s="25"/>
      <c r="L270" s="24"/>
      <c r="M270" s="25"/>
    </row>
    <row r="272" spans="1:13">
      <c r="B272" s="19" t="str">
        <f>Udvar_16</f>
        <v>V. Építmények</v>
      </c>
      <c r="K272" s="15">
        <f>SUM(K218:K271)</f>
        <v>0</v>
      </c>
      <c r="M272" s="15">
        <f>SUM(M218:M271)</f>
        <v>0</v>
      </c>
    </row>
    <row r="274" spans="1:13">
      <c r="I274" s="20" t="s">
        <v>8</v>
      </c>
      <c r="K274" s="112">
        <f>K272+M272</f>
        <v>0</v>
      </c>
      <c r="L274" s="112"/>
      <c r="M274" s="112"/>
    </row>
    <row r="276" spans="1:13">
      <c r="B276" s="19" t="str">
        <f>$B$30</f>
        <v>VI. Játékok</v>
      </c>
    </row>
    <row r="278" spans="1:13">
      <c r="B278" s="4" t="s">
        <v>124</v>
      </c>
    </row>
    <row r="279" spans="1:13">
      <c r="A279" s="7">
        <f>MAX($A$277:A278)+1</f>
        <v>1</v>
      </c>
      <c r="B279" s="4" t="s">
        <v>114</v>
      </c>
    </row>
    <row r="280" spans="1:13">
      <c r="B280" s="4" t="s">
        <v>115</v>
      </c>
    </row>
    <row r="281" spans="1:13">
      <c r="B281" s="4" t="s">
        <v>116</v>
      </c>
    </row>
    <row r="283" spans="1:13">
      <c r="C283" s="4">
        <v>2</v>
      </c>
      <c r="D283" s="4" t="s">
        <v>10</v>
      </c>
      <c r="E283" s="5" t="s">
        <v>3</v>
      </c>
      <c r="F283" s="8">
        <v>0</v>
      </c>
      <c r="G283" s="5" t="s">
        <v>4</v>
      </c>
      <c r="H283" s="8">
        <v>0</v>
      </c>
      <c r="J283" s="5" t="s">
        <v>5</v>
      </c>
      <c r="K283" s="8">
        <f>ROUND(C283*F283,)</f>
        <v>0</v>
      </c>
      <c r="L283" s="5" t="s">
        <v>6</v>
      </c>
      <c r="M283" s="8">
        <f>ROUND(C283*H283,)</f>
        <v>0</v>
      </c>
    </row>
    <row r="285" spans="1:13">
      <c r="B285" s="4" t="s">
        <v>162</v>
      </c>
    </row>
    <row r="286" spans="1:13">
      <c r="A286" s="7">
        <f>MAX($A$277:A285)+1</f>
        <v>2</v>
      </c>
      <c r="B286" s="4" t="s">
        <v>114</v>
      </c>
    </row>
    <row r="287" spans="1:13">
      <c r="B287" s="4" t="s">
        <v>115</v>
      </c>
    </row>
    <row r="288" spans="1:13">
      <c r="B288" s="4" t="s">
        <v>234</v>
      </c>
    </row>
    <row r="290" spans="1:13">
      <c r="C290" s="4">
        <v>2</v>
      </c>
      <c r="D290" s="4" t="s">
        <v>10</v>
      </c>
      <c r="E290" s="5" t="s">
        <v>3</v>
      </c>
      <c r="F290" s="8">
        <v>0</v>
      </c>
      <c r="G290" s="5" t="s">
        <v>4</v>
      </c>
      <c r="H290" s="8">
        <v>0</v>
      </c>
      <c r="J290" s="5" t="s">
        <v>5</v>
      </c>
      <c r="K290" s="8">
        <f>ROUND(C290*F290,)</f>
        <v>0</v>
      </c>
      <c r="L290" s="5" t="s">
        <v>6</v>
      </c>
      <c r="M290" s="8">
        <f>ROUND(C290*H290,)</f>
        <v>0</v>
      </c>
    </row>
    <row r="292" spans="1:13">
      <c r="B292" s="4" t="s">
        <v>164</v>
      </c>
    </row>
    <row r="293" spans="1:13">
      <c r="A293" s="7">
        <f>MAX($A$277:A292)+1</f>
        <v>3</v>
      </c>
      <c r="B293" s="4" t="s">
        <v>117</v>
      </c>
    </row>
    <row r="294" spans="1:13">
      <c r="B294" s="4" t="s">
        <v>118</v>
      </c>
    </row>
    <row r="295" spans="1:13">
      <c r="B295" s="4" t="s">
        <v>119</v>
      </c>
    </row>
    <row r="297" spans="1:13">
      <c r="C297" s="4">
        <v>1</v>
      </c>
      <c r="D297" s="4" t="s">
        <v>10</v>
      </c>
      <c r="E297" s="5" t="s">
        <v>3</v>
      </c>
      <c r="F297" s="8">
        <v>0</v>
      </c>
      <c r="G297" s="5" t="s">
        <v>4</v>
      </c>
      <c r="H297" s="8">
        <v>0</v>
      </c>
      <c r="J297" s="5" t="s">
        <v>5</v>
      </c>
      <c r="K297" s="8">
        <f>ROUND(C297*F297,)</f>
        <v>0</v>
      </c>
      <c r="L297" s="5" t="s">
        <v>6</v>
      </c>
      <c r="M297" s="8">
        <f>ROUND(C297*H297,)</f>
        <v>0</v>
      </c>
    </row>
    <row r="299" spans="1:13">
      <c r="B299" s="4" t="s">
        <v>165</v>
      </c>
    </row>
    <row r="300" spans="1:13">
      <c r="A300" s="7">
        <f>MAX($A$277:A299)+1</f>
        <v>4</v>
      </c>
      <c r="B300" s="4" t="s">
        <v>120</v>
      </c>
    </row>
    <row r="301" spans="1:13">
      <c r="B301" s="4" t="s">
        <v>202</v>
      </c>
    </row>
    <row r="302" spans="1:13">
      <c r="B302" s="4" t="s">
        <v>121</v>
      </c>
    </row>
    <row r="304" spans="1:13">
      <c r="C304" s="4">
        <v>1</v>
      </c>
      <c r="D304" s="4" t="s">
        <v>10</v>
      </c>
      <c r="E304" s="5" t="s">
        <v>3</v>
      </c>
      <c r="F304" s="8">
        <v>0</v>
      </c>
      <c r="G304" s="5" t="s">
        <v>4</v>
      </c>
      <c r="H304" s="8">
        <v>0</v>
      </c>
      <c r="J304" s="5" t="s">
        <v>5</v>
      </c>
      <c r="K304" s="8">
        <f>ROUND(C304*F304,)</f>
        <v>0</v>
      </c>
      <c r="L304" s="5" t="s">
        <v>6</v>
      </c>
      <c r="M304" s="8">
        <f>ROUND(C304*H304,)</f>
        <v>0</v>
      </c>
    </row>
    <row r="305" spans="1:13">
      <c r="A305" s="21"/>
      <c r="B305" s="23"/>
      <c r="C305" s="23"/>
      <c r="D305" s="23"/>
      <c r="E305" s="24"/>
      <c r="F305" s="25"/>
      <c r="G305" s="24"/>
      <c r="H305" s="25"/>
      <c r="I305" s="23"/>
      <c r="J305" s="24"/>
      <c r="K305" s="25"/>
      <c r="L305" s="24"/>
      <c r="M305" s="25"/>
    </row>
    <row r="307" spans="1:13">
      <c r="B307" s="19" t="str">
        <f>Udvar_17</f>
        <v>VI. Játékok</v>
      </c>
      <c r="K307" s="15">
        <f>SUM(K277:K306)</f>
        <v>0</v>
      </c>
      <c r="M307" s="15">
        <f>SUM(M277:M306)</f>
        <v>0</v>
      </c>
    </row>
    <row r="309" spans="1:13">
      <c r="I309" s="20" t="s">
        <v>8</v>
      </c>
      <c r="K309" s="112">
        <f>K307+M307</f>
        <v>0</v>
      </c>
      <c r="L309" s="112"/>
      <c r="M309" s="112"/>
    </row>
  </sheetData>
  <mergeCells count="23">
    <mergeCell ref="A49:M49"/>
    <mergeCell ref="K78:M78"/>
    <mergeCell ref="K274:M274"/>
    <mergeCell ref="K309:M309"/>
    <mergeCell ref="K161:M161"/>
    <mergeCell ref="K185:M185"/>
    <mergeCell ref="K210:M210"/>
    <mergeCell ref="A1:M1"/>
    <mergeCell ref="A2:M2"/>
    <mergeCell ref="A3:M3"/>
    <mergeCell ref="A4:M4"/>
    <mergeCell ref="A47:M47"/>
    <mergeCell ref="A7:M7"/>
    <mergeCell ref="K39:M39"/>
    <mergeCell ref="K37:M37"/>
    <mergeCell ref="A9:M9"/>
    <mergeCell ref="A5:M5"/>
    <mergeCell ref="K35:M35"/>
    <mergeCell ref="A45:M45"/>
    <mergeCell ref="A41:M41"/>
    <mergeCell ref="A42:M42"/>
    <mergeCell ref="A43:M43"/>
    <mergeCell ref="A44:M44"/>
  </mergeCells>
  <phoneticPr fontId="0" type="noConversion"/>
  <hyperlinks>
    <hyperlink ref="B20" location="Udvar_11" display="I. Tereprendezési munkák"/>
    <hyperlink ref="B22" location="Udvar_13" display="III. Burkolatok"/>
    <hyperlink ref="B24" location="Udvar_14" display="IV. Épületen elvégzendő munkák"/>
    <hyperlink ref="B30" location="Udvar_17" display="VII. Játékok"/>
    <hyperlink ref="B28" location="Udvar_16" display="VI. Építmények"/>
    <hyperlink ref="B26" location="Udvar_15" display="V. Közműépítések"/>
  </hyperlinks>
  <printOptions horizontalCentered="1"/>
  <pageMargins left="0.78740157480314965" right="0.78740157480314965" top="0.78740157480314965" bottom="0.59055118110236227" header="0.51181102362204722" footer="0.51181102362204722"/>
  <pageSetup paperSize="9" scale="93" orientation="portrait" r:id="rId1"/>
  <headerFooter alignWithMargins="0">
    <oddFooter>&amp;C&amp;P</oddFooter>
  </headerFooter>
  <rowBreaks count="7" manualBreakCount="7">
    <brk id="40" max="12" man="1"/>
    <brk id="79" max="12" man="1"/>
    <brk id="162" max="12" man="1"/>
    <brk id="186" max="12" man="1"/>
    <brk id="211" max="12" man="1"/>
    <brk id="258" max="12" man="1"/>
    <brk id="27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5"/>
  <sheetViews>
    <sheetView view="pageBreakPreview" topLeftCell="A178" zoomScaleNormal="85" zoomScaleSheetLayoutView="100" workbookViewId="0">
      <selection activeCell="A188" sqref="A188:XFD204"/>
    </sheetView>
  </sheetViews>
  <sheetFormatPr defaultRowHeight="12.75"/>
  <cols>
    <col min="1" max="1" width="3.28515625" style="7" customWidth="1"/>
    <col min="2" max="2" width="1.7109375" style="4" customWidth="1"/>
    <col min="3" max="4" width="9.140625" style="4"/>
    <col min="5" max="5" width="3.7109375" style="5" customWidth="1"/>
    <col min="6" max="6" width="11.7109375" style="8" customWidth="1"/>
    <col min="7" max="7" width="3.7109375" style="5" customWidth="1"/>
    <col min="8" max="8" width="11.7109375" style="8" customWidth="1"/>
    <col min="9" max="9" width="4.7109375" style="4" customWidth="1"/>
    <col min="10" max="10" width="3.7109375" style="5" customWidth="1"/>
    <col min="11" max="11" width="12.7109375" style="8" customWidth="1"/>
    <col min="12" max="12" width="3.7109375" style="5" customWidth="1"/>
    <col min="13" max="13" width="12.7109375" style="8" customWidth="1"/>
    <col min="14" max="24" width="9.140625" style="42"/>
    <col min="25" max="16384" width="9.140625" style="1"/>
  </cols>
  <sheetData>
    <row r="1" spans="1:13" ht="20.25">
      <c r="A1" s="109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>
      <c r="A2" s="110" t="str">
        <f>Főösszesítő!$A$2</f>
        <v>A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18.75">
      <c r="A3" s="111" t="str">
        <f>Főösszesítő!$A$3</f>
        <v>GÖDÖLLŐ VÁROS ÖNKORMÁNYZATA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18.75">
      <c r="A4" s="111" t="str">
        <f>Főösszesítő!$A$4</f>
        <v>GÖDÖLLŐI PALOTAKERTI BÖLCSŐDE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18.75">
      <c r="A5" s="111" t="str">
        <f>Főösszesítő!$A$5</f>
        <v>KERTJÉNEK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7" spans="1:13" ht="15.75">
      <c r="A7" s="108" t="str">
        <f>Főösszesítő!$A$7</f>
        <v>KERTÉPÍTÉSI MUNKÁIHOZ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9" spans="1:13" ht="15.75">
      <c r="A9" s="108" t="s">
        <v>157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20" spans="2:13">
      <c r="B20" s="4" t="s">
        <v>156</v>
      </c>
      <c r="K20" s="8">
        <f>K76</f>
        <v>0</v>
      </c>
      <c r="M20" s="8">
        <f>M76</f>
        <v>0</v>
      </c>
    </row>
    <row r="21" spans="2:13" ht="2.4500000000000002" customHeight="1"/>
    <row r="22" spans="2:13">
      <c r="B22" s="4" t="s">
        <v>205</v>
      </c>
      <c r="K22" s="8">
        <f>K158</f>
        <v>0</v>
      </c>
      <c r="M22" s="8">
        <f>M158</f>
        <v>0</v>
      </c>
    </row>
    <row r="23" spans="2:13" ht="2.4500000000000002" customHeight="1"/>
    <row r="24" spans="2:13">
      <c r="B24" s="4" t="s">
        <v>206</v>
      </c>
      <c r="K24" s="8">
        <f>K182</f>
        <v>0</v>
      </c>
      <c r="M24" s="8">
        <f>M182</f>
        <v>0</v>
      </c>
    </row>
    <row r="25" spans="2:13" ht="2.4500000000000002" customHeight="1"/>
    <row r="26" spans="2:13">
      <c r="B26" s="4" t="s">
        <v>207</v>
      </c>
      <c r="K26" s="8">
        <f>K207</f>
        <v>0</v>
      </c>
      <c r="M26" s="8">
        <f>M207</f>
        <v>0</v>
      </c>
    </row>
    <row r="27" spans="2:13" ht="2.4500000000000002" customHeight="1"/>
    <row r="28" spans="2:13">
      <c r="B28" s="4" t="s">
        <v>208</v>
      </c>
      <c r="K28" s="8">
        <f>K265</f>
        <v>0</v>
      </c>
      <c r="M28" s="8">
        <f>M265</f>
        <v>0</v>
      </c>
    </row>
    <row r="29" spans="2:13" ht="2.4500000000000002" customHeight="1"/>
    <row r="30" spans="2:13">
      <c r="B30" s="4" t="s">
        <v>209</v>
      </c>
      <c r="K30" s="8">
        <f>K293</f>
        <v>0</v>
      </c>
      <c r="M30" s="8">
        <f>M293</f>
        <v>0</v>
      </c>
    </row>
    <row r="31" spans="2:13" ht="2.4500000000000002" customHeight="1">
      <c r="B31" s="9"/>
      <c r="C31" s="9"/>
      <c r="D31" s="9"/>
      <c r="E31" s="10"/>
      <c r="F31" s="11"/>
      <c r="G31" s="10"/>
      <c r="H31" s="11"/>
      <c r="I31" s="9"/>
      <c r="J31" s="10"/>
      <c r="K31" s="11"/>
      <c r="L31" s="10"/>
      <c r="M31" s="11"/>
    </row>
    <row r="32" spans="2:13">
      <c r="B32" s="12"/>
      <c r="C32" s="12"/>
      <c r="D32" s="12"/>
      <c r="E32" s="13"/>
      <c r="F32" s="14"/>
      <c r="G32" s="13"/>
      <c r="H32" s="14"/>
      <c r="I32" s="12"/>
      <c r="J32" s="13"/>
      <c r="K32" s="14"/>
      <c r="L32" s="13"/>
      <c r="M32" s="14"/>
    </row>
    <row r="33" spans="1:24">
      <c r="K33" s="15">
        <f>SUM(K20:K32)</f>
        <v>0</v>
      </c>
      <c r="M33" s="15">
        <f>SUM(M20:M32)</f>
        <v>0</v>
      </c>
    </row>
    <row r="35" spans="1:24">
      <c r="I35" s="2" t="s">
        <v>7</v>
      </c>
      <c r="J35" s="16"/>
      <c r="K35" s="104">
        <f>K33+M33</f>
        <v>0</v>
      </c>
      <c r="L35" s="104"/>
      <c r="M35" s="104"/>
    </row>
    <row r="36" spans="1:24">
      <c r="I36" s="1"/>
      <c r="J36" s="16"/>
      <c r="K36" s="18"/>
      <c r="L36" s="16"/>
      <c r="M36" s="18"/>
    </row>
    <row r="37" spans="1:24">
      <c r="I37" s="27" t="s">
        <v>17</v>
      </c>
      <c r="J37" s="16"/>
      <c r="K37" s="103">
        <f>ROUND(K35*0.27,)</f>
        <v>0</v>
      </c>
      <c r="L37" s="103"/>
      <c r="M37" s="103"/>
    </row>
    <row r="38" spans="1:24">
      <c r="I38" s="1"/>
      <c r="J38" s="16"/>
      <c r="L38" s="4"/>
    </row>
    <row r="39" spans="1:24">
      <c r="I39" s="2" t="s">
        <v>18</v>
      </c>
      <c r="J39" s="16"/>
      <c r="K39" s="104">
        <f>K35+K37</f>
        <v>0</v>
      </c>
      <c r="L39" s="104"/>
      <c r="M39" s="104"/>
    </row>
    <row r="40" spans="1:24">
      <c r="I40" s="17"/>
      <c r="J40" s="16"/>
      <c r="K40" s="18"/>
      <c r="L40" s="16"/>
      <c r="M40" s="18"/>
    </row>
    <row r="41" spans="1:24" ht="20.25">
      <c r="A41" s="109" t="s">
        <v>2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24">
      <c r="A42" s="110" t="str">
        <f>Főösszesítő!$A$2</f>
        <v>A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</row>
    <row r="43" spans="1:24" s="3" customFormat="1" ht="18.75">
      <c r="A43" s="111" t="str">
        <f>Főösszesítő!$A$3</f>
        <v>GÖDÖLLŐ VÁROS ÖNKORMÁNYZATA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1:24" s="3" customFormat="1" ht="18.75">
      <c r="A44" s="111" t="str">
        <f>Főösszesítő!$A$4</f>
        <v>GÖDÖLLŐI PALOTAKERTI BÖLCSŐDE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4" ht="18.75">
      <c r="A45" s="111" t="str">
        <f>Főösszesítő!$A$5</f>
        <v>KERTJÉNEK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  <row r="47" spans="1:24" ht="15.75">
      <c r="A47" s="108" t="str">
        <f>Főösszesítő!$A$7</f>
        <v>KERTÉPÍTÉSI MUNKÁIHOZ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9" spans="1:24" ht="15.75">
      <c r="A49" s="108" t="str">
        <f>A9</f>
        <v>I. KIS UDVAR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60" spans="1:24" s="6" customFormat="1">
      <c r="A60" s="7"/>
      <c r="B60" s="19" t="str">
        <f>$B$20</f>
        <v>I. Tereprendezési munkák</v>
      </c>
      <c r="C60" s="4"/>
      <c r="D60" s="4"/>
      <c r="E60" s="5"/>
      <c r="F60" s="8"/>
      <c r="G60" s="5"/>
      <c r="H60" s="8"/>
      <c r="I60" s="4"/>
      <c r="J60" s="5"/>
      <c r="K60" s="8"/>
      <c r="L60" s="5"/>
      <c r="M60" s="8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</row>
    <row r="62" spans="1:24">
      <c r="B62" s="4" t="s">
        <v>41</v>
      </c>
    </row>
    <row r="63" spans="1:24">
      <c r="A63" s="7">
        <v>1</v>
      </c>
      <c r="B63" s="4" t="s">
        <v>28</v>
      </c>
    </row>
    <row r="64" spans="1:24">
      <c r="B64" s="4" t="s">
        <v>29</v>
      </c>
    </row>
    <row r="65" spans="1:24">
      <c r="B65" s="4" t="s">
        <v>42</v>
      </c>
    </row>
    <row r="67" spans="1:24" s="6" customFormat="1">
      <c r="A67" s="7"/>
      <c r="B67" s="4"/>
      <c r="C67" s="4">
        <v>3.95</v>
      </c>
      <c r="D67" s="4" t="s">
        <v>9</v>
      </c>
      <c r="E67" s="5" t="s">
        <v>3</v>
      </c>
      <c r="F67" s="8">
        <f>'Nagy udvar'!F67</f>
        <v>0</v>
      </c>
      <c r="G67" s="5" t="s">
        <v>4</v>
      </c>
      <c r="H67" s="8">
        <f>'Nagy udvar'!H67</f>
        <v>0</v>
      </c>
      <c r="I67" s="4"/>
      <c r="J67" s="5" t="s">
        <v>5</v>
      </c>
      <c r="K67" s="8">
        <f>ROUND(C67*F67,)</f>
        <v>0</v>
      </c>
      <c r="L67" s="5" t="s">
        <v>6</v>
      </c>
      <c r="M67" s="8">
        <f>ROUND(C67*H67,)</f>
        <v>0</v>
      </c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</row>
    <row r="68" spans="1:24" s="6" customFormat="1">
      <c r="A68" s="7"/>
      <c r="B68" s="4"/>
      <c r="C68" s="4"/>
      <c r="D68" s="4"/>
      <c r="E68" s="5"/>
      <c r="F68" s="8"/>
      <c r="G68" s="5"/>
      <c r="H68" s="8"/>
      <c r="I68" s="4"/>
      <c r="J68" s="5"/>
      <c r="K68" s="8"/>
      <c r="L68" s="5"/>
      <c r="M68" s="8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</row>
    <row r="69" spans="1:24" s="6" customFormat="1">
      <c r="A69" s="7"/>
      <c r="B69" s="4" t="s">
        <v>43</v>
      </c>
      <c r="C69" s="4"/>
      <c r="D69" s="4"/>
      <c r="E69" s="5"/>
      <c r="F69" s="8"/>
      <c r="G69" s="5"/>
      <c r="H69" s="8"/>
      <c r="I69" s="4"/>
      <c r="J69" s="5"/>
      <c r="K69" s="8"/>
      <c r="L69" s="5"/>
      <c r="M69" s="8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</row>
    <row r="70" spans="1:24" s="6" customFormat="1">
      <c r="A70" s="7">
        <f>MAX($A$63:A69)+1</f>
        <v>2</v>
      </c>
      <c r="B70" s="4" t="s">
        <v>44</v>
      </c>
      <c r="C70" s="4"/>
      <c r="D70" s="4"/>
      <c r="E70" s="5"/>
      <c r="F70" s="8"/>
      <c r="G70" s="5"/>
      <c r="H70" s="8"/>
      <c r="I70" s="4"/>
      <c r="J70" s="5"/>
      <c r="K70" s="8"/>
      <c r="L70" s="5"/>
      <c r="M70" s="8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</row>
    <row r="71" spans="1:24" s="6" customFormat="1">
      <c r="A71" s="7"/>
      <c r="B71" s="4" t="s">
        <v>45</v>
      </c>
      <c r="C71" s="4"/>
      <c r="D71" s="4"/>
      <c r="E71" s="5"/>
      <c r="F71" s="8"/>
      <c r="G71" s="5"/>
      <c r="H71" s="8"/>
      <c r="I71" s="4"/>
      <c r="J71" s="5"/>
      <c r="K71" s="8"/>
      <c r="L71" s="5"/>
      <c r="M71" s="8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</row>
    <row r="72" spans="1:24" s="6" customFormat="1">
      <c r="A72" s="7"/>
      <c r="B72" s="4"/>
      <c r="C72" s="4"/>
      <c r="D72" s="4"/>
      <c r="E72" s="5"/>
      <c r="F72" s="8"/>
      <c r="G72" s="5"/>
      <c r="H72" s="8"/>
      <c r="I72" s="4"/>
      <c r="J72" s="5"/>
      <c r="K72" s="8"/>
      <c r="L72" s="5"/>
      <c r="M72" s="8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</row>
    <row r="73" spans="1:24" s="6" customFormat="1">
      <c r="A73" s="7"/>
      <c r="B73" s="4"/>
      <c r="C73" s="4">
        <v>7.23</v>
      </c>
      <c r="D73" s="4" t="s">
        <v>9</v>
      </c>
      <c r="E73" s="5" t="s">
        <v>3</v>
      </c>
      <c r="F73" s="8">
        <f>'Nagy udvar'!F73</f>
        <v>0</v>
      </c>
      <c r="G73" s="5" t="s">
        <v>4</v>
      </c>
      <c r="H73" s="8">
        <f>'Nagy udvar'!H73</f>
        <v>0</v>
      </c>
      <c r="I73" s="4"/>
      <c r="J73" s="5" t="s">
        <v>5</v>
      </c>
      <c r="K73" s="8">
        <f>ROUND(C73*F73,)</f>
        <v>0</v>
      </c>
      <c r="L73" s="5" t="s">
        <v>6</v>
      </c>
      <c r="M73" s="8">
        <f>ROUND(C73*H73,)</f>
        <v>0</v>
      </c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</row>
    <row r="74" spans="1:24" s="22" customFormat="1">
      <c r="A74" s="21"/>
      <c r="B74" s="23"/>
      <c r="C74" s="23"/>
      <c r="D74" s="23"/>
      <c r="E74" s="24"/>
      <c r="F74" s="25"/>
      <c r="G74" s="24"/>
      <c r="H74" s="25"/>
      <c r="I74" s="23"/>
      <c r="J74" s="24"/>
      <c r="K74" s="25"/>
      <c r="L74" s="24"/>
      <c r="M74" s="25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</row>
    <row r="75" spans="1:24" s="22" customFormat="1">
      <c r="A75" s="7"/>
      <c r="B75" s="4"/>
      <c r="C75" s="4"/>
      <c r="D75" s="4"/>
      <c r="E75" s="5"/>
      <c r="F75" s="8"/>
      <c r="G75" s="5"/>
      <c r="H75" s="8"/>
      <c r="I75" s="4"/>
      <c r="J75" s="5"/>
      <c r="K75" s="8"/>
      <c r="L75" s="5"/>
      <c r="M75" s="8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</row>
    <row r="76" spans="1:24" s="22" customFormat="1">
      <c r="A76" s="7"/>
      <c r="B76" s="19" t="str">
        <f>Udvar_21</f>
        <v>I. Tereprendezési munkák</v>
      </c>
      <c r="C76" s="4"/>
      <c r="D76" s="4"/>
      <c r="E76" s="5"/>
      <c r="F76" s="8"/>
      <c r="G76" s="5"/>
      <c r="H76" s="8"/>
      <c r="I76" s="4"/>
      <c r="J76" s="5"/>
      <c r="K76" s="15">
        <f>SUM(K67:K75)</f>
        <v>0</v>
      </c>
      <c r="L76" s="5"/>
      <c r="M76" s="15">
        <f>SUM(M67:M75)</f>
        <v>0</v>
      </c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</row>
    <row r="77" spans="1:24" s="22" customFormat="1">
      <c r="A77" s="7"/>
      <c r="B77" s="4"/>
      <c r="C77" s="4"/>
      <c r="D77" s="4"/>
      <c r="E77" s="5"/>
      <c r="F77" s="8"/>
      <c r="G77" s="5"/>
      <c r="H77" s="8"/>
      <c r="I77" s="4"/>
      <c r="J77" s="5"/>
      <c r="K77" s="8"/>
      <c r="L77" s="5"/>
      <c r="M77" s="8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</row>
    <row r="78" spans="1:24" s="22" customFormat="1">
      <c r="A78" s="7"/>
      <c r="B78" s="4"/>
      <c r="C78" s="4"/>
      <c r="D78" s="4"/>
      <c r="E78" s="5"/>
      <c r="F78" s="8"/>
      <c r="G78" s="5"/>
      <c r="H78" s="8"/>
      <c r="I78" s="20" t="s">
        <v>8</v>
      </c>
      <c r="J78" s="5"/>
      <c r="K78" s="112">
        <f>K76+M76</f>
        <v>0</v>
      </c>
      <c r="L78" s="112"/>
      <c r="M78" s="112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</row>
    <row r="79" spans="1:24" s="3" customFormat="1">
      <c r="A79" s="7"/>
      <c r="B79" s="4"/>
      <c r="C79" s="4"/>
      <c r="D79" s="4"/>
      <c r="E79" s="5"/>
      <c r="F79" s="8"/>
      <c r="G79" s="5"/>
      <c r="H79" s="8"/>
      <c r="I79" s="4"/>
      <c r="J79" s="5"/>
      <c r="K79" s="8"/>
      <c r="L79" s="5"/>
      <c r="M79" s="8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</row>
    <row r="80" spans="1:24" s="3" customFormat="1">
      <c r="A80" s="7"/>
      <c r="B80" s="19" t="str">
        <f>$B$22</f>
        <v>II. Burkolatok</v>
      </c>
      <c r="C80" s="4"/>
      <c r="D80" s="4"/>
      <c r="E80" s="5"/>
      <c r="F80" s="8"/>
      <c r="G80" s="5"/>
      <c r="H80" s="8"/>
      <c r="I80" s="4"/>
      <c r="J80" s="5"/>
      <c r="K80" s="8"/>
      <c r="L80" s="5"/>
      <c r="M80" s="8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</row>
    <row r="81" spans="1:24" s="3" customFormat="1">
      <c r="A81" s="7"/>
      <c r="B81" s="4"/>
      <c r="C81" s="4"/>
      <c r="D81" s="4"/>
      <c r="E81" s="5"/>
      <c r="F81" s="8"/>
      <c r="G81" s="5"/>
      <c r="H81" s="8"/>
      <c r="I81" s="4"/>
      <c r="J81" s="5"/>
      <c r="K81" s="8"/>
      <c r="L81" s="5"/>
      <c r="M81" s="8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</row>
    <row r="82" spans="1:24" s="3" customFormat="1">
      <c r="A82" s="7"/>
      <c r="B82" s="26" t="s">
        <v>74</v>
      </c>
      <c r="C82" s="4"/>
      <c r="D82" s="4"/>
      <c r="E82" s="5"/>
      <c r="F82" s="8"/>
      <c r="G82" s="5"/>
      <c r="H82" s="8"/>
      <c r="I82" s="4"/>
      <c r="J82" s="5"/>
      <c r="K82" s="8"/>
      <c r="L82" s="5"/>
      <c r="M82" s="8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</row>
    <row r="83" spans="1:24" s="3" customFormat="1">
      <c r="A83" s="7"/>
      <c r="B83" s="4"/>
      <c r="C83" s="4"/>
      <c r="D83" s="4"/>
      <c r="E83" s="5"/>
      <c r="F83" s="8"/>
      <c r="G83" s="5"/>
      <c r="H83" s="8"/>
      <c r="I83" s="4"/>
      <c r="J83" s="5"/>
      <c r="K83" s="8"/>
      <c r="L83" s="5"/>
      <c r="M83" s="8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</row>
    <row r="84" spans="1:24" s="3" customFormat="1">
      <c r="A84" s="7"/>
      <c r="B84" s="4"/>
      <c r="C84" s="4">
        <v>74.239999999999995</v>
      </c>
      <c r="D84" s="4" t="s">
        <v>0</v>
      </c>
      <c r="E84" s="5"/>
      <c r="F84" s="8"/>
      <c r="G84" s="5"/>
      <c r="H84" s="8"/>
      <c r="I84" s="4"/>
      <c r="J84" s="5"/>
      <c r="K84" s="8"/>
      <c r="L84" s="5"/>
      <c r="M84" s="8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</row>
    <row r="85" spans="1:24" s="3" customFormat="1">
      <c r="A85" s="7"/>
      <c r="B85" s="4"/>
      <c r="C85" s="4"/>
      <c r="D85" s="4"/>
      <c r="E85" s="5"/>
      <c r="F85" s="8"/>
      <c r="G85" s="5"/>
      <c r="H85" s="8"/>
      <c r="I85" s="4"/>
      <c r="J85" s="5"/>
      <c r="K85" s="8"/>
      <c r="L85" s="5"/>
      <c r="M85" s="8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</row>
    <row r="86" spans="1:24" s="3" customFormat="1">
      <c r="A86" s="7"/>
      <c r="B86" s="4" t="s">
        <v>80</v>
      </c>
      <c r="C86" s="4"/>
      <c r="D86" s="4"/>
      <c r="E86" s="5"/>
      <c r="F86" s="8"/>
      <c r="G86" s="5"/>
      <c r="H86" s="8"/>
      <c r="I86" s="4"/>
      <c r="J86" s="5"/>
      <c r="K86" s="8"/>
      <c r="L86" s="5"/>
      <c r="M86" s="8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1:24" s="3" customFormat="1">
      <c r="A87" s="7">
        <v>1</v>
      </c>
      <c r="B87" s="4" t="s">
        <v>21</v>
      </c>
      <c r="C87" s="4"/>
      <c r="D87" s="4"/>
      <c r="E87" s="5"/>
      <c r="F87" s="8"/>
      <c r="G87" s="5"/>
      <c r="H87" s="8"/>
      <c r="I87" s="4"/>
      <c r="J87" s="5"/>
      <c r="K87" s="8"/>
      <c r="L87" s="5"/>
      <c r="M87" s="8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</row>
    <row r="88" spans="1:24" s="3" customFormat="1">
      <c r="A88" s="7"/>
      <c r="B88" s="4" t="s">
        <v>81</v>
      </c>
      <c r="C88" s="4"/>
      <c r="D88" s="4"/>
      <c r="E88" s="5"/>
      <c r="F88" s="8"/>
      <c r="G88" s="5"/>
      <c r="H88" s="8"/>
      <c r="I88" s="4"/>
      <c r="J88" s="5"/>
      <c r="K88" s="8"/>
      <c r="L88" s="5"/>
      <c r="M88" s="8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</row>
    <row r="89" spans="1:24" s="3" customFormat="1">
      <c r="A89" s="7"/>
      <c r="B89" s="4" t="s">
        <v>82</v>
      </c>
      <c r="C89" s="4"/>
      <c r="D89" s="4"/>
      <c r="E89" s="5"/>
      <c r="F89" s="8"/>
      <c r="G89" s="5"/>
      <c r="H89" s="8"/>
      <c r="I89" s="4"/>
      <c r="J89" s="5"/>
      <c r="K89" s="8"/>
      <c r="L89" s="5"/>
      <c r="M89" s="8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</row>
    <row r="90" spans="1:24" s="3" customFormat="1">
      <c r="A90" s="7"/>
      <c r="B90" s="4"/>
      <c r="C90" s="4"/>
      <c r="D90" s="4"/>
      <c r="E90" s="5"/>
      <c r="F90" s="8"/>
      <c r="G90" s="5"/>
      <c r="H90" s="8"/>
      <c r="I90" s="4"/>
      <c r="J90" s="5"/>
      <c r="K90" s="8"/>
      <c r="L90" s="5"/>
      <c r="M90" s="8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</row>
    <row r="91" spans="1:24" s="3" customFormat="1">
      <c r="A91" s="7"/>
      <c r="B91" s="4"/>
      <c r="C91" s="4">
        <f>ROUNDUP(C84*N91,1)</f>
        <v>14.9</v>
      </c>
      <c r="D91" s="4" t="s">
        <v>9</v>
      </c>
      <c r="E91" s="5" t="s">
        <v>3</v>
      </c>
      <c r="F91" s="8">
        <f>'Nagy udvar'!F91</f>
        <v>0</v>
      </c>
      <c r="G91" s="5" t="s">
        <v>4</v>
      </c>
      <c r="H91" s="8">
        <f>'Nagy udvar'!H91</f>
        <v>0</v>
      </c>
      <c r="I91" s="4"/>
      <c r="J91" s="5" t="s">
        <v>5</v>
      </c>
      <c r="K91" s="8">
        <f>ROUND(C91*F91,)</f>
        <v>0</v>
      </c>
      <c r="L91" s="5" t="s">
        <v>6</v>
      </c>
      <c r="M91" s="8">
        <f>ROUND(C91*H91,)</f>
        <v>0</v>
      </c>
      <c r="N91" s="39">
        <v>0.2</v>
      </c>
      <c r="O91" s="42"/>
      <c r="P91" s="42"/>
      <c r="Q91" s="42"/>
      <c r="R91" s="42"/>
      <c r="S91" s="42"/>
      <c r="T91" s="42"/>
      <c r="U91" s="42"/>
      <c r="V91" s="42"/>
      <c r="W91" s="42"/>
      <c r="X91" s="42"/>
    </row>
    <row r="92" spans="1:24" s="3" customFormat="1">
      <c r="A92" s="7"/>
      <c r="B92" s="4"/>
      <c r="C92" s="4"/>
      <c r="D92" s="4"/>
      <c r="E92" s="5"/>
      <c r="F92" s="8"/>
      <c r="G92" s="5"/>
      <c r="H92" s="8"/>
      <c r="I92" s="4"/>
      <c r="J92" s="5"/>
      <c r="K92" s="8"/>
      <c r="L92" s="5"/>
      <c r="M92" s="8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</row>
    <row r="93" spans="1:24" s="3" customFormat="1">
      <c r="A93" s="7"/>
      <c r="B93" s="4" t="s">
        <v>75</v>
      </c>
      <c r="C93" s="4"/>
      <c r="D93" s="4"/>
      <c r="E93" s="5"/>
      <c r="F93" s="8"/>
      <c r="G93" s="5"/>
      <c r="H93" s="8"/>
      <c r="I93" s="4"/>
      <c r="J93" s="5"/>
      <c r="K93" s="8"/>
      <c r="L93" s="5"/>
      <c r="M93" s="8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</row>
    <row r="94" spans="1:24" s="3" customFormat="1">
      <c r="A94" s="7">
        <f>MAX($A$87:A93)+1</f>
        <v>2</v>
      </c>
      <c r="B94" s="4" t="s">
        <v>16</v>
      </c>
      <c r="C94" s="4"/>
      <c r="D94" s="4"/>
      <c r="E94" s="5"/>
      <c r="F94" s="8"/>
      <c r="G94" s="5"/>
      <c r="H94" s="8"/>
      <c r="I94" s="4"/>
      <c r="J94" s="5"/>
      <c r="K94" s="8"/>
      <c r="L94" s="5"/>
      <c r="M94" s="8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</row>
    <row r="95" spans="1:24" s="3" customFormat="1">
      <c r="A95" s="7"/>
      <c r="B95" s="4" t="s">
        <v>14</v>
      </c>
      <c r="C95" s="4"/>
      <c r="D95" s="4"/>
      <c r="E95" s="5"/>
      <c r="F95" s="8"/>
      <c r="G95" s="5"/>
      <c r="H95" s="8"/>
      <c r="I95" s="4"/>
      <c r="J95" s="5"/>
      <c r="K95" s="8"/>
      <c r="L95" s="5"/>
      <c r="M95" s="8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</row>
    <row r="96" spans="1:24" s="3" customFormat="1">
      <c r="A96" s="7"/>
      <c r="B96" s="4"/>
      <c r="C96" s="4"/>
      <c r="D96" s="4"/>
      <c r="E96" s="5"/>
      <c r="F96" s="8"/>
      <c r="G96" s="5"/>
      <c r="H96" s="8"/>
      <c r="I96" s="4"/>
      <c r="J96" s="5"/>
      <c r="K96" s="8"/>
      <c r="L96" s="5"/>
      <c r="M96" s="8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</row>
    <row r="97" spans="1:24" s="3" customFormat="1">
      <c r="A97" s="7"/>
      <c r="B97" s="4"/>
      <c r="C97" s="4">
        <f>C84</f>
        <v>74.239999999999995</v>
      </c>
      <c r="D97" s="4" t="s">
        <v>0</v>
      </c>
      <c r="E97" s="5" t="s">
        <v>3</v>
      </c>
      <c r="F97" s="8">
        <f>'Nagy udvar'!F97</f>
        <v>0</v>
      </c>
      <c r="G97" s="5" t="s">
        <v>4</v>
      </c>
      <c r="H97" s="8">
        <f>'Nagy udvar'!H97</f>
        <v>0</v>
      </c>
      <c r="I97" s="4"/>
      <c r="J97" s="5" t="s">
        <v>5</v>
      </c>
      <c r="K97" s="8">
        <f>ROUND(C97*F97,)</f>
        <v>0</v>
      </c>
      <c r="L97" s="5" t="s">
        <v>6</v>
      </c>
      <c r="M97" s="8">
        <f>ROUND(C97*H97,)</f>
        <v>0</v>
      </c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</row>
    <row r="98" spans="1:24" s="3" customFormat="1">
      <c r="A98" s="7"/>
      <c r="B98" s="4"/>
      <c r="C98" s="4"/>
      <c r="D98" s="4"/>
      <c r="E98" s="5"/>
      <c r="F98" s="8"/>
      <c r="G98" s="5"/>
      <c r="H98" s="8"/>
      <c r="I98" s="4"/>
      <c r="J98" s="5"/>
      <c r="K98" s="8"/>
      <c r="L98" s="5"/>
      <c r="M98" s="8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</row>
    <row r="99" spans="1:24" s="3" customFormat="1">
      <c r="A99" s="7"/>
      <c r="B99" s="4" t="s">
        <v>77</v>
      </c>
      <c r="C99" s="4"/>
      <c r="D99" s="4"/>
      <c r="E99" s="5"/>
      <c r="F99" s="8"/>
      <c r="G99" s="5"/>
      <c r="H99" s="8"/>
      <c r="I99" s="4"/>
      <c r="J99" s="5"/>
      <c r="K99" s="8"/>
      <c r="L99" s="5"/>
      <c r="M99" s="8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</row>
    <row r="100" spans="1:24" s="3" customFormat="1">
      <c r="A100" s="7">
        <f>MAX($A$87:A99)+1</f>
        <v>3</v>
      </c>
      <c r="B100" s="4" t="s">
        <v>78</v>
      </c>
      <c r="C100" s="4"/>
      <c r="D100" s="4"/>
      <c r="E100" s="5"/>
      <c r="F100" s="8"/>
      <c r="G100" s="5"/>
      <c r="H100" s="8"/>
      <c r="I100" s="4"/>
      <c r="J100" s="5"/>
      <c r="K100" s="8"/>
      <c r="L100" s="5"/>
      <c r="M100" s="8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</row>
    <row r="101" spans="1:24" s="3" customFormat="1">
      <c r="A101" s="7"/>
      <c r="B101" s="4" t="s">
        <v>79</v>
      </c>
      <c r="C101" s="4"/>
      <c r="D101" s="4"/>
      <c r="E101" s="5"/>
      <c r="F101" s="8"/>
      <c r="G101" s="5"/>
      <c r="H101" s="8"/>
      <c r="I101" s="4"/>
      <c r="J101" s="5"/>
      <c r="K101" s="8"/>
      <c r="L101" s="5"/>
      <c r="M101" s="8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</row>
    <row r="102" spans="1:24" s="3" customFormat="1">
      <c r="A102" s="7"/>
      <c r="B102" s="4"/>
      <c r="C102" s="4"/>
      <c r="D102" s="4"/>
      <c r="E102" s="5"/>
      <c r="F102" s="8"/>
      <c r="G102" s="5"/>
      <c r="H102" s="8"/>
      <c r="I102" s="4"/>
      <c r="J102" s="5"/>
      <c r="K102" s="8"/>
      <c r="L102" s="5"/>
      <c r="M102" s="8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</row>
    <row r="103" spans="1:24" s="3" customFormat="1">
      <c r="A103" s="7"/>
      <c r="B103" s="4"/>
      <c r="C103" s="4">
        <f>ROUNDUP(C84*N103,1)</f>
        <v>17.100000000000001</v>
      </c>
      <c r="D103" s="4" t="s">
        <v>9</v>
      </c>
      <c r="E103" s="5" t="s">
        <v>3</v>
      </c>
      <c r="F103" s="8">
        <v>0</v>
      </c>
      <c r="G103" s="5" t="s">
        <v>4</v>
      </c>
      <c r="H103" s="8">
        <f>'Nagy udvar'!H103</f>
        <v>0</v>
      </c>
      <c r="I103" s="4"/>
      <c r="J103" s="5" t="s">
        <v>5</v>
      </c>
      <c r="K103" s="8">
        <f>ROUND(C103*F103,)</f>
        <v>0</v>
      </c>
      <c r="L103" s="5" t="s">
        <v>6</v>
      </c>
      <c r="M103" s="8">
        <f>ROUND(C103*H103,)</f>
        <v>0</v>
      </c>
      <c r="N103" s="39">
        <v>0.23</v>
      </c>
      <c r="O103" s="42"/>
      <c r="P103" s="42"/>
      <c r="Q103" s="42"/>
      <c r="R103" s="42"/>
      <c r="S103" s="42"/>
      <c r="T103" s="42"/>
      <c r="U103" s="42"/>
      <c r="V103" s="42"/>
      <c r="W103" s="42"/>
      <c r="X103" s="42"/>
    </row>
    <row r="104" spans="1:24" s="6" customFormat="1">
      <c r="A104" s="7"/>
      <c r="B104" s="4"/>
      <c r="C104" s="4"/>
      <c r="D104" s="4"/>
      <c r="E104" s="5"/>
      <c r="F104" s="8"/>
      <c r="G104" s="5"/>
      <c r="H104" s="8"/>
      <c r="I104" s="4"/>
      <c r="J104" s="5"/>
      <c r="K104" s="8"/>
      <c r="L104" s="5"/>
      <c r="M104" s="8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</row>
    <row r="105" spans="1:24" s="6" customFormat="1">
      <c r="A105" s="7"/>
      <c r="B105" s="4" t="s">
        <v>76</v>
      </c>
      <c r="C105" s="4"/>
      <c r="D105" s="4"/>
      <c r="E105" s="5"/>
      <c r="F105" s="8"/>
      <c r="G105" s="5"/>
      <c r="H105" s="8"/>
      <c r="I105" s="4"/>
      <c r="J105" s="5"/>
      <c r="K105" s="8"/>
      <c r="L105" s="5"/>
      <c r="M105" s="8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</row>
    <row r="106" spans="1:24" s="6" customFormat="1">
      <c r="A106" s="7">
        <f>MAX($A$87:A105)+1</f>
        <v>4</v>
      </c>
      <c r="B106" s="4" t="s">
        <v>12</v>
      </c>
      <c r="C106" s="4"/>
      <c r="D106" s="4"/>
      <c r="E106" s="5"/>
      <c r="F106" s="8"/>
      <c r="G106" s="5"/>
      <c r="H106" s="8"/>
      <c r="I106" s="4"/>
      <c r="J106" s="5"/>
      <c r="K106" s="8"/>
      <c r="L106" s="5"/>
      <c r="M106" s="8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</row>
    <row r="107" spans="1:24" s="6" customFormat="1">
      <c r="A107" s="7"/>
      <c r="B107" s="4"/>
      <c r="C107" s="4"/>
      <c r="D107" s="4"/>
      <c r="E107" s="5"/>
      <c r="F107" s="8"/>
      <c r="G107" s="5"/>
      <c r="H107" s="8"/>
      <c r="I107" s="4"/>
      <c r="J107" s="5"/>
      <c r="K107" s="8"/>
      <c r="L107" s="5"/>
      <c r="M107" s="8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</row>
    <row r="108" spans="1:24" s="6" customFormat="1">
      <c r="A108" s="7"/>
      <c r="B108" s="4"/>
      <c r="C108" s="4">
        <f>C91</f>
        <v>14.9</v>
      </c>
      <c r="D108" s="4" t="s">
        <v>0</v>
      </c>
      <c r="E108" s="5" t="s">
        <v>3</v>
      </c>
      <c r="F108" s="8">
        <f>'Nagy udvar'!F108</f>
        <v>0</v>
      </c>
      <c r="G108" s="5" t="s">
        <v>4</v>
      </c>
      <c r="H108" s="8">
        <f>'Nagy udvar'!H108</f>
        <v>0</v>
      </c>
      <c r="I108" s="4"/>
      <c r="J108" s="5" t="s">
        <v>5</v>
      </c>
      <c r="K108" s="8">
        <f>ROUND(C108*F108,)</f>
        <v>0</v>
      </c>
      <c r="L108" s="5" t="s">
        <v>6</v>
      </c>
      <c r="M108" s="8">
        <f>ROUND(C108*H108,)</f>
        <v>0</v>
      </c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</row>
    <row r="109" spans="1:24" s="6" customFormat="1">
      <c r="A109" s="7"/>
      <c r="B109" s="4"/>
      <c r="C109" s="4"/>
      <c r="D109" s="4"/>
      <c r="E109" s="5"/>
      <c r="F109" s="8"/>
      <c r="G109" s="5"/>
      <c r="H109" s="8"/>
      <c r="I109" s="4"/>
      <c r="J109" s="5"/>
      <c r="K109" s="8"/>
      <c r="L109" s="5"/>
      <c r="M109" s="8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</row>
    <row r="110" spans="1:24" s="6" customFormat="1">
      <c r="A110" s="7"/>
      <c r="B110" s="4" t="s">
        <v>83</v>
      </c>
      <c r="C110" s="4"/>
      <c r="D110" s="4"/>
      <c r="E110" s="5"/>
      <c r="F110" s="8"/>
      <c r="G110" s="5"/>
      <c r="H110" s="8"/>
      <c r="I110" s="4"/>
      <c r="J110" s="5"/>
      <c r="K110" s="8"/>
      <c r="L110" s="5"/>
      <c r="M110" s="8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</row>
    <row r="111" spans="1:24" s="6" customFormat="1">
      <c r="A111" s="7">
        <f>MAX($A$87:A110)+1</f>
        <v>5</v>
      </c>
      <c r="B111" s="4" t="s">
        <v>853</v>
      </c>
      <c r="C111" s="4"/>
      <c r="D111" s="4"/>
      <c r="E111" s="5"/>
      <c r="F111" s="8"/>
      <c r="G111" s="5"/>
      <c r="H111" s="8"/>
      <c r="I111" s="4"/>
      <c r="J111" s="5"/>
      <c r="K111" s="8"/>
      <c r="L111" s="5"/>
      <c r="M111" s="8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</row>
    <row r="112" spans="1:24" s="6" customFormat="1">
      <c r="A112" s="7"/>
      <c r="B112" s="4" t="s">
        <v>84</v>
      </c>
      <c r="C112" s="4"/>
      <c r="D112" s="4"/>
      <c r="E112" s="5"/>
      <c r="F112" s="8"/>
      <c r="G112" s="5"/>
      <c r="H112" s="8"/>
      <c r="I112" s="4"/>
      <c r="J112" s="5"/>
      <c r="K112" s="8"/>
      <c r="L112" s="5"/>
      <c r="M112" s="8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</row>
    <row r="113" spans="1:24" s="6" customFormat="1">
      <c r="A113" s="7"/>
      <c r="B113" s="4"/>
      <c r="C113" s="4"/>
      <c r="D113" s="4"/>
      <c r="E113" s="5"/>
      <c r="F113" s="8"/>
      <c r="G113" s="5"/>
      <c r="H113" s="8"/>
      <c r="I113" s="4"/>
      <c r="J113" s="5"/>
      <c r="K113" s="8"/>
      <c r="L113" s="5"/>
      <c r="M113" s="8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</row>
    <row r="114" spans="1:24" s="6" customFormat="1">
      <c r="A114" s="7"/>
      <c r="B114" s="4"/>
      <c r="C114" s="4">
        <f>C84</f>
        <v>74.239999999999995</v>
      </c>
      <c r="D114" s="4" t="s">
        <v>0</v>
      </c>
      <c r="E114" s="5" t="s">
        <v>3</v>
      </c>
      <c r="F114" s="8">
        <f>'Nagy udvar'!F114</f>
        <v>0</v>
      </c>
      <c r="G114" s="5" t="s">
        <v>4</v>
      </c>
      <c r="H114" s="8">
        <f>'Nagy udvar'!H114</f>
        <v>0</v>
      </c>
      <c r="I114" s="4"/>
      <c r="J114" s="5" t="s">
        <v>5</v>
      </c>
      <c r="K114" s="8">
        <f>ROUND(C114*F114,)</f>
        <v>0</v>
      </c>
      <c r="L114" s="5" t="s">
        <v>6</v>
      </c>
      <c r="M114" s="8">
        <f>ROUND(C114*H114,)</f>
        <v>0</v>
      </c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</row>
    <row r="115" spans="1:24" s="6" customFormat="1">
      <c r="A115" s="7"/>
      <c r="B115" s="4"/>
      <c r="C115" s="4"/>
      <c r="D115" s="4"/>
      <c r="E115" s="5"/>
      <c r="F115" s="8"/>
      <c r="G115" s="5"/>
      <c r="H115" s="8"/>
      <c r="I115" s="4"/>
      <c r="J115" s="5"/>
      <c r="K115" s="8"/>
      <c r="L115" s="5"/>
      <c r="M115" s="8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</row>
    <row r="116" spans="1:24" s="3" customFormat="1">
      <c r="A116" s="7"/>
      <c r="B116" s="26" t="s">
        <v>85</v>
      </c>
      <c r="C116" s="4"/>
      <c r="D116" s="4"/>
      <c r="E116" s="5"/>
      <c r="F116" s="8"/>
      <c r="G116" s="5"/>
      <c r="H116" s="8"/>
      <c r="I116" s="4"/>
      <c r="J116" s="5"/>
      <c r="K116" s="8"/>
      <c r="L116" s="5"/>
      <c r="M116" s="8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</row>
    <row r="117" spans="1:24" s="3" customFormat="1">
      <c r="A117" s="7"/>
      <c r="B117" s="4"/>
      <c r="C117" s="4"/>
      <c r="D117" s="4"/>
      <c r="E117" s="5"/>
      <c r="F117" s="8"/>
      <c r="G117" s="5"/>
      <c r="H117" s="8"/>
      <c r="I117" s="4"/>
      <c r="J117" s="5"/>
      <c r="K117" s="8"/>
      <c r="L117" s="5"/>
      <c r="M117" s="8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</row>
    <row r="118" spans="1:24" s="3" customFormat="1">
      <c r="A118" s="7"/>
      <c r="B118" s="4"/>
      <c r="C118" s="4">
        <v>28.2</v>
      </c>
      <c r="D118" s="4" t="s">
        <v>0</v>
      </c>
      <c r="E118" s="5"/>
      <c r="F118" s="8"/>
      <c r="G118" s="5"/>
      <c r="H118" s="8"/>
      <c r="I118" s="4"/>
      <c r="J118" s="5"/>
      <c r="K118" s="8"/>
      <c r="L118" s="5"/>
      <c r="M118" s="8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</row>
    <row r="119" spans="1:24" s="3" customFormat="1">
      <c r="A119" s="7"/>
      <c r="B119" s="4"/>
      <c r="C119" s="4"/>
      <c r="D119" s="4"/>
      <c r="E119" s="5"/>
      <c r="F119" s="8"/>
      <c r="G119" s="5"/>
      <c r="H119" s="8"/>
      <c r="I119" s="4"/>
      <c r="J119" s="5"/>
      <c r="K119" s="8"/>
      <c r="L119" s="5"/>
      <c r="M119" s="8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</row>
    <row r="120" spans="1:24" s="3" customFormat="1">
      <c r="A120" s="7"/>
      <c r="B120" s="4" t="s">
        <v>20</v>
      </c>
      <c r="C120" s="4"/>
      <c r="D120" s="4"/>
      <c r="E120" s="5"/>
      <c r="F120" s="8"/>
      <c r="G120" s="5"/>
      <c r="H120" s="8"/>
      <c r="I120" s="4"/>
      <c r="J120" s="5"/>
      <c r="K120" s="8"/>
      <c r="L120" s="5"/>
      <c r="M120" s="8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</row>
    <row r="121" spans="1:24" s="3" customFormat="1">
      <c r="A121" s="7">
        <f>MAX($A$87:A120)+1</f>
        <v>6</v>
      </c>
      <c r="B121" s="4" t="s">
        <v>86</v>
      </c>
      <c r="C121" s="4"/>
      <c r="D121" s="4"/>
      <c r="E121" s="5"/>
      <c r="F121" s="8"/>
      <c r="G121" s="5"/>
      <c r="H121" s="8"/>
      <c r="I121" s="4"/>
      <c r="J121" s="5"/>
      <c r="K121" s="8"/>
      <c r="L121" s="5"/>
      <c r="M121" s="8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</row>
    <row r="122" spans="1:24" s="3" customFormat="1">
      <c r="A122" s="7"/>
      <c r="B122" s="4" t="s">
        <v>87</v>
      </c>
      <c r="C122" s="4"/>
      <c r="D122" s="4"/>
      <c r="E122" s="5"/>
      <c r="F122" s="8"/>
      <c r="G122" s="5"/>
      <c r="H122" s="8"/>
      <c r="I122" s="4"/>
      <c r="J122" s="5"/>
      <c r="K122" s="8"/>
      <c r="L122" s="5"/>
      <c r="M122" s="8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</row>
    <row r="123" spans="1:24" s="3" customFormat="1">
      <c r="A123" s="7"/>
      <c r="B123" s="4"/>
      <c r="C123" s="4"/>
      <c r="D123" s="4"/>
      <c r="E123" s="5"/>
      <c r="F123" s="8"/>
      <c r="G123" s="5"/>
      <c r="H123" s="8"/>
      <c r="I123" s="4"/>
      <c r="J123" s="5"/>
      <c r="K123" s="8"/>
      <c r="L123" s="5"/>
      <c r="M123" s="8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</row>
    <row r="124" spans="1:24" s="3" customFormat="1">
      <c r="A124" s="7"/>
      <c r="B124" s="4"/>
      <c r="C124" s="4">
        <f>C118</f>
        <v>28.2</v>
      </c>
      <c r="D124" s="4" t="s">
        <v>0</v>
      </c>
      <c r="E124" s="5" t="s">
        <v>3</v>
      </c>
      <c r="F124" s="8">
        <f>'Nagy udvar'!F124</f>
        <v>0</v>
      </c>
      <c r="G124" s="5" t="s">
        <v>4</v>
      </c>
      <c r="H124" s="8">
        <f>'Nagy udvar'!H124</f>
        <v>0</v>
      </c>
      <c r="I124" s="4"/>
      <c r="J124" s="5" t="s">
        <v>5</v>
      </c>
      <c r="K124" s="8">
        <f>ROUND(C124*F124,)</f>
        <v>0</v>
      </c>
      <c r="L124" s="5" t="s">
        <v>6</v>
      </c>
      <c r="M124" s="8">
        <f>ROUND(C124*H124,)</f>
        <v>0</v>
      </c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</row>
    <row r="125" spans="1:24" s="6" customFormat="1">
      <c r="A125" s="7"/>
      <c r="B125" s="4"/>
      <c r="C125" s="4"/>
      <c r="D125" s="4"/>
      <c r="E125" s="5"/>
      <c r="F125" s="8"/>
      <c r="G125" s="5"/>
      <c r="H125" s="8"/>
      <c r="I125" s="4"/>
      <c r="J125" s="5"/>
      <c r="K125" s="8"/>
      <c r="L125" s="5"/>
      <c r="M125" s="8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</row>
    <row r="126" spans="1:24" s="3" customFormat="1">
      <c r="A126" s="7"/>
      <c r="B126" s="26" t="s">
        <v>88</v>
      </c>
      <c r="C126" s="4"/>
      <c r="D126" s="4"/>
      <c r="E126" s="5"/>
      <c r="F126" s="8"/>
      <c r="G126" s="5"/>
      <c r="H126" s="8"/>
      <c r="I126" s="4"/>
      <c r="J126" s="5"/>
      <c r="K126" s="8"/>
      <c r="L126" s="5"/>
      <c r="M126" s="8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</row>
    <row r="127" spans="1:24" s="3" customFormat="1">
      <c r="A127" s="7"/>
      <c r="B127" s="4"/>
      <c r="C127" s="4"/>
      <c r="D127" s="4"/>
      <c r="E127" s="5"/>
      <c r="F127" s="8"/>
      <c r="G127" s="5"/>
      <c r="H127" s="8"/>
      <c r="I127" s="4"/>
      <c r="J127" s="5"/>
      <c r="K127" s="8"/>
      <c r="L127" s="5"/>
      <c r="M127" s="8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</row>
    <row r="128" spans="1:24" s="3" customFormat="1">
      <c r="A128" s="7"/>
      <c r="B128" s="4"/>
      <c r="C128" s="4">
        <v>71.400000000000006</v>
      </c>
      <c r="D128" s="4" t="s">
        <v>0</v>
      </c>
      <c r="E128" s="5"/>
      <c r="F128" s="8"/>
      <c r="G128" s="5"/>
      <c r="H128" s="8"/>
      <c r="I128" s="4"/>
      <c r="J128" s="5"/>
      <c r="K128" s="8"/>
      <c r="L128" s="5"/>
      <c r="M128" s="8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</row>
    <row r="129" spans="1:24" s="3" customFormat="1">
      <c r="A129" s="7"/>
      <c r="B129" s="4"/>
      <c r="C129" s="4"/>
      <c r="D129" s="4"/>
      <c r="E129" s="5"/>
      <c r="F129" s="8"/>
      <c r="G129" s="5"/>
      <c r="H129" s="8"/>
      <c r="I129" s="4"/>
      <c r="J129" s="5"/>
      <c r="K129" s="8"/>
      <c r="L129" s="5"/>
      <c r="M129" s="8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</row>
    <row r="130" spans="1:24" s="3" customFormat="1">
      <c r="A130" s="7"/>
      <c r="B130" s="4" t="s">
        <v>89</v>
      </c>
      <c r="C130" s="4"/>
      <c r="D130" s="4"/>
      <c r="E130" s="5"/>
      <c r="F130" s="8"/>
      <c r="G130" s="5"/>
      <c r="H130" s="8"/>
      <c r="I130" s="4"/>
      <c r="J130" s="5"/>
      <c r="K130" s="8"/>
      <c r="L130" s="5"/>
      <c r="M130" s="8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</row>
    <row r="131" spans="1:24" s="3" customFormat="1">
      <c r="A131" s="7">
        <f>MAX($A$87:A130)+1</f>
        <v>7</v>
      </c>
      <c r="B131" s="4" t="s">
        <v>90</v>
      </c>
      <c r="C131" s="4"/>
      <c r="D131" s="4"/>
      <c r="E131" s="5"/>
      <c r="F131" s="8"/>
      <c r="G131" s="5"/>
      <c r="H131" s="8"/>
      <c r="I131" s="4"/>
      <c r="J131" s="5"/>
      <c r="K131" s="8"/>
      <c r="L131" s="5"/>
      <c r="M131" s="8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</row>
    <row r="132" spans="1:24" s="3" customFormat="1">
      <c r="A132" s="7"/>
      <c r="B132" s="4" t="s">
        <v>231</v>
      </c>
      <c r="C132" s="4"/>
      <c r="D132" s="4"/>
      <c r="E132" s="5"/>
      <c r="F132" s="8"/>
      <c r="G132" s="5"/>
      <c r="H132" s="8"/>
      <c r="I132" s="4"/>
      <c r="J132" s="5"/>
      <c r="K132" s="8"/>
      <c r="L132" s="5"/>
      <c r="M132" s="8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</row>
    <row r="133" spans="1:24" s="3" customFormat="1">
      <c r="A133" s="7"/>
      <c r="B133" s="4"/>
      <c r="C133" s="4"/>
      <c r="D133" s="4"/>
      <c r="E133" s="5"/>
      <c r="F133" s="8"/>
      <c r="G133" s="5"/>
      <c r="H133" s="8"/>
      <c r="I133" s="4"/>
      <c r="J133" s="5"/>
      <c r="K133" s="8"/>
      <c r="L133" s="5"/>
      <c r="M133" s="8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</row>
    <row r="134" spans="1:24" s="3" customFormat="1">
      <c r="A134" s="7"/>
      <c r="B134" s="4"/>
      <c r="C134" s="4">
        <f>C128</f>
        <v>71.400000000000006</v>
      </c>
      <c r="D134" s="4" t="s">
        <v>0</v>
      </c>
      <c r="E134" s="5" t="s">
        <v>3</v>
      </c>
      <c r="F134" s="8">
        <f>'Nagy udvar'!F134</f>
        <v>0</v>
      </c>
      <c r="G134" s="5" t="s">
        <v>4</v>
      </c>
      <c r="H134" s="8">
        <f>'Nagy udvar'!H134</f>
        <v>0</v>
      </c>
      <c r="I134" s="4"/>
      <c r="J134" s="5" t="s">
        <v>5</v>
      </c>
      <c r="K134" s="8">
        <f>ROUND(C134*F134,)</f>
        <v>0</v>
      </c>
      <c r="L134" s="5" t="s">
        <v>6</v>
      </c>
      <c r="M134" s="8">
        <f>ROUND(C134*H134,)</f>
        <v>0</v>
      </c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</row>
    <row r="135" spans="1:24" s="6" customFormat="1">
      <c r="A135" s="7"/>
      <c r="B135" s="4"/>
      <c r="C135" s="4"/>
      <c r="D135" s="4"/>
      <c r="E135" s="5"/>
      <c r="F135" s="8"/>
      <c r="G135" s="5"/>
      <c r="H135" s="8"/>
      <c r="I135" s="4"/>
      <c r="J135" s="5"/>
      <c r="K135" s="8"/>
      <c r="L135" s="5"/>
      <c r="M135" s="8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</row>
    <row r="136" spans="1:24" s="3" customFormat="1">
      <c r="A136" s="7"/>
      <c r="B136" s="26" t="s">
        <v>91</v>
      </c>
      <c r="C136" s="4"/>
      <c r="D136" s="4"/>
      <c r="E136" s="5"/>
      <c r="F136" s="8"/>
      <c r="G136" s="5"/>
      <c r="H136" s="8"/>
      <c r="I136" s="4"/>
      <c r="J136" s="5"/>
      <c r="K136" s="8"/>
      <c r="L136" s="5"/>
      <c r="M136" s="8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</row>
    <row r="137" spans="1:24" s="3" customFormat="1">
      <c r="A137" s="7"/>
      <c r="B137" s="4"/>
      <c r="C137" s="4"/>
      <c r="D137" s="4"/>
      <c r="E137" s="5"/>
      <c r="F137" s="8"/>
      <c r="G137" s="5"/>
      <c r="H137" s="8"/>
      <c r="I137" s="4"/>
      <c r="J137" s="5"/>
      <c r="K137" s="8"/>
      <c r="L137" s="5"/>
      <c r="M137" s="8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</row>
    <row r="138" spans="1:24" s="3" customFormat="1">
      <c r="A138" s="7"/>
      <c r="B138" s="4"/>
      <c r="C138" s="4">
        <v>12.8</v>
      </c>
      <c r="D138" s="4" t="s">
        <v>0</v>
      </c>
      <c r="E138" s="5"/>
      <c r="F138" s="8"/>
      <c r="G138" s="5"/>
      <c r="H138" s="8"/>
      <c r="I138" s="4"/>
      <c r="J138" s="5"/>
      <c r="K138" s="8"/>
      <c r="L138" s="5"/>
      <c r="M138" s="8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</row>
    <row r="139" spans="1:24" s="6" customFormat="1">
      <c r="A139" s="7"/>
      <c r="B139" s="4"/>
      <c r="C139" s="4"/>
      <c r="D139" s="4"/>
      <c r="E139" s="5"/>
      <c r="F139" s="8"/>
      <c r="G139" s="5"/>
      <c r="H139" s="8"/>
      <c r="I139" s="4"/>
      <c r="J139" s="5"/>
      <c r="K139" s="8"/>
      <c r="L139" s="5"/>
      <c r="M139" s="8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</row>
    <row r="140" spans="1:24" s="6" customFormat="1">
      <c r="A140" s="7"/>
      <c r="B140" s="4" t="s">
        <v>92</v>
      </c>
      <c r="C140" s="4"/>
      <c r="D140" s="4"/>
      <c r="E140" s="5"/>
      <c r="F140" s="8"/>
      <c r="G140" s="5"/>
      <c r="H140" s="8"/>
      <c r="I140" s="4"/>
      <c r="J140" s="5"/>
      <c r="K140" s="8"/>
      <c r="L140" s="5"/>
      <c r="M140" s="8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</row>
    <row r="141" spans="1:24" s="6" customFormat="1">
      <c r="A141" s="7">
        <f>MAX($A$87:A140)+1</f>
        <v>8</v>
      </c>
      <c r="B141" s="4" t="s">
        <v>22</v>
      </c>
      <c r="C141" s="4"/>
      <c r="D141" s="4"/>
      <c r="E141" s="5"/>
      <c r="F141" s="8"/>
      <c r="G141" s="5"/>
      <c r="H141" s="8"/>
      <c r="I141" s="4"/>
      <c r="J141" s="5"/>
      <c r="K141" s="8"/>
      <c r="L141" s="5"/>
      <c r="M141" s="8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</row>
    <row r="142" spans="1:24" s="6" customFormat="1">
      <c r="A142" s="7"/>
      <c r="B142" s="4" t="s">
        <v>24</v>
      </c>
      <c r="C142" s="4"/>
      <c r="D142" s="4"/>
      <c r="E142" s="5"/>
      <c r="F142" s="8"/>
      <c r="G142" s="5"/>
      <c r="H142" s="8"/>
      <c r="I142" s="4"/>
      <c r="J142" s="5"/>
      <c r="K142" s="8"/>
      <c r="L142" s="5"/>
      <c r="M142" s="8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</row>
    <row r="143" spans="1:24" s="6" customFormat="1">
      <c r="A143" s="7"/>
      <c r="B143" s="4" t="s">
        <v>25</v>
      </c>
      <c r="C143" s="4"/>
      <c r="D143" s="4"/>
      <c r="E143" s="5"/>
      <c r="F143" s="8"/>
      <c r="G143" s="5"/>
      <c r="H143" s="8"/>
      <c r="I143" s="4"/>
      <c r="J143" s="5"/>
      <c r="K143" s="8"/>
      <c r="L143" s="5"/>
      <c r="M143" s="8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</row>
    <row r="144" spans="1:24" s="6" customFormat="1">
      <c r="A144" s="7"/>
      <c r="B144" s="4" t="s">
        <v>23</v>
      </c>
      <c r="C144" s="4"/>
      <c r="D144" s="4"/>
      <c r="E144" s="5"/>
      <c r="F144" s="8"/>
      <c r="G144" s="5"/>
      <c r="H144" s="8"/>
      <c r="I144" s="4"/>
      <c r="J144" s="5"/>
      <c r="K144" s="8"/>
      <c r="L144" s="5"/>
      <c r="M144" s="8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</row>
    <row r="145" spans="1:24" s="6" customFormat="1">
      <c r="A145" s="7"/>
      <c r="B145" s="4"/>
      <c r="C145" s="4"/>
      <c r="D145" s="4"/>
      <c r="E145" s="5"/>
      <c r="F145" s="8"/>
      <c r="G145" s="5"/>
      <c r="H145" s="8"/>
      <c r="I145" s="4"/>
      <c r="J145" s="5"/>
      <c r="K145" s="8"/>
      <c r="L145" s="5"/>
      <c r="M145" s="8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</row>
    <row r="146" spans="1:24" s="6" customFormat="1">
      <c r="A146" s="7"/>
      <c r="B146" s="4"/>
      <c r="C146" s="4">
        <f>ROUNDUP(C138*N146,1)</f>
        <v>6.4</v>
      </c>
      <c r="D146" s="4" t="s">
        <v>9</v>
      </c>
      <c r="E146" s="5" t="s">
        <v>3</v>
      </c>
      <c r="F146" s="8">
        <f>'Nagy udvar'!F147</f>
        <v>0</v>
      </c>
      <c r="G146" s="5" t="s">
        <v>4</v>
      </c>
      <c r="H146" s="8">
        <f>'Nagy udvar'!H147</f>
        <v>0</v>
      </c>
      <c r="I146" s="4"/>
      <c r="J146" s="5" t="s">
        <v>5</v>
      </c>
      <c r="K146" s="8">
        <f>ROUND(C146*F146,)</f>
        <v>0</v>
      </c>
      <c r="L146" s="5" t="s">
        <v>6</v>
      </c>
      <c r="M146" s="8">
        <f>ROUND(C146*H146,)</f>
        <v>0</v>
      </c>
      <c r="N146" s="43">
        <v>0.5</v>
      </c>
      <c r="O146" s="43"/>
      <c r="P146" s="43"/>
      <c r="Q146" s="43"/>
      <c r="R146" s="43"/>
      <c r="S146" s="43"/>
      <c r="T146" s="43"/>
      <c r="U146" s="43"/>
      <c r="V146" s="43"/>
      <c r="W146" s="43"/>
      <c r="X146" s="43"/>
    </row>
    <row r="147" spans="1:24" s="6" customFormat="1">
      <c r="A147" s="7"/>
      <c r="B147" s="4"/>
      <c r="C147" s="4"/>
      <c r="D147" s="4"/>
      <c r="E147" s="5"/>
      <c r="F147" s="8"/>
      <c r="G147" s="5"/>
      <c r="H147" s="8"/>
      <c r="I147" s="4"/>
      <c r="J147" s="5"/>
      <c r="K147" s="8"/>
      <c r="L147" s="5"/>
      <c r="M147" s="8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</row>
    <row r="148" spans="1:24" s="6" customFormat="1">
      <c r="A148" s="7"/>
      <c r="B148" s="26" t="s">
        <v>31</v>
      </c>
      <c r="C148" s="4"/>
      <c r="D148" s="4"/>
      <c r="E148" s="5"/>
      <c r="F148" s="8"/>
      <c r="G148" s="5"/>
      <c r="H148" s="8"/>
      <c r="I148" s="4"/>
      <c r="J148" s="5"/>
      <c r="K148" s="8"/>
      <c r="L148" s="5"/>
      <c r="M148" s="8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</row>
    <row r="149" spans="1:24" s="6" customFormat="1">
      <c r="A149" s="7"/>
      <c r="B149" s="4"/>
      <c r="C149" s="4"/>
      <c r="D149" s="4"/>
      <c r="E149" s="5"/>
      <c r="F149" s="8"/>
      <c r="G149" s="5"/>
      <c r="H149" s="8"/>
      <c r="I149" s="4"/>
      <c r="J149" s="5"/>
      <c r="K149" s="8"/>
      <c r="L149" s="5"/>
      <c r="M149" s="8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</row>
    <row r="150" spans="1:24" s="6" customFormat="1">
      <c r="A150" s="7"/>
      <c r="B150" s="4" t="s">
        <v>93</v>
      </c>
      <c r="C150" s="4"/>
      <c r="D150" s="4"/>
      <c r="E150" s="5"/>
      <c r="F150" s="8"/>
      <c r="G150" s="5"/>
      <c r="H150" s="8"/>
      <c r="I150" s="4"/>
      <c r="J150" s="5"/>
      <c r="K150" s="8"/>
      <c r="L150" s="5"/>
      <c r="M150" s="8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</row>
    <row r="151" spans="1:24" s="6" customFormat="1">
      <c r="A151" s="7">
        <f>MAX($A$87:A150)+1</f>
        <v>9</v>
      </c>
      <c r="B151" s="4" t="s">
        <v>94</v>
      </c>
      <c r="C151" s="4"/>
      <c r="D151" s="4"/>
      <c r="E151" s="5"/>
      <c r="F151" s="8"/>
      <c r="G151" s="5"/>
      <c r="H151" s="8"/>
      <c r="I151" s="4"/>
      <c r="J151" s="5"/>
      <c r="K151" s="8"/>
      <c r="L151" s="5"/>
      <c r="M151" s="8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</row>
    <row r="152" spans="1:24" s="6" customFormat="1">
      <c r="A152" s="7"/>
      <c r="B152" s="4" t="s">
        <v>95</v>
      </c>
      <c r="C152" s="4"/>
      <c r="D152" s="4"/>
      <c r="E152" s="5"/>
      <c r="F152" s="8"/>
      <c r="G152" s="5"/>
      <c r="H152" s="8"/>
      <c r="I152" s="4"/>
      <c r="J152" s="5"/>
      <c r="K152" s="8"/>
      <c r="L152" s="5"/>
      <c r="M152" s="8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</row>
    <row r="153" spans="1:24" s="6" customFormat="1">
      <c r="A153" s="7"/>
      <c r="B153" s="4" t="s">
        <v>96</v>
      </c>
      <c r="C153" s="4"/>
      <c r="D153" s="4"/>
      <c r="E153" s="5"/>
      <c r="F153" s="8"/>
      <c r="G153" s="5"/>
      <c r="H153" s="8"/>
      <c r="I153" s="4"/>
      <c r="J153" s="5"/>
      <c r="K153" s="8"/>
      <c r="L153" s="5"/>
      <c r="M153" s="8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</row>
    <row r="154" spans="1:24" s="6" customFormat="1">
      <c r="A154" s="7"/>
      <c r="B154" s="4"/>
      <c r="C154" s="4"/>
      <c r="D154" s="4"/>
      <c r="E154" s="5"/>
      <c r="F154" s="8"/>
      <c r="G154" s="5"/>
      <c r="H154" s="8"/>
      <c r="I154" s="4"/>
      <c r="J154" s="5"/>
      <c r="K154" s="8"/>
      <c r="L154" s="5"/>
      <c r="M154" s="8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</row>
    <row r="155" spans="1:24" s="6" customFormat="1">
      <c r="A155" s="7"/>
      <c r="B155" s="4"/>
      <c r="C155" s="4">
        <v>78</v>
      </c>
      <c r="D155" s="4" t="s">
        <v>11</v>
      </c>
      <c r="E155" s="5" t="s">
        <v>3</v>
      </c>
      <c r="F155" s="8">
        <f>'Nagy udvar'!F156</f>
        <v>0</v>
      </c>
      <c r="G155" s="5" t="s">
        <v>4</v>
      </c>
      <c r="H155" s="8">
        <f>'Nagy udvar'!H156</f>
        <v>0</v>
      </c>
      <c r="I155" s="4"/>
      <c r="J155" s="5" t="s">
        <v>5</v>
      </c>
      <c r="K155" s="8">
        <f>ROUND(C155*F155,)</f>
        <v>0</v>
      </c>
      <c r="L155" s="5" t="s">
        <v>6</v>
      </c>
      <c r="M155" s="8">
        <f>ROUND(C155*H155,)</f>
        <v>0</v>
      </c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</row>
    <row r="156" spans="1:24" s="3" customFormat="1">
      <c r="A156" s="7"/>
      <c r="B156" s="23"/>
      <c r="C156" s="23"/>
      <c r="D156" s="23"/>
      <c r="E156" s="24"/>
      <c r="F156" s="25"/>
      <c r="G156" s="24"/>
      <c r="H156" s="25"/>
      <c r="I156" s="23"/>
      <c r="J156" s="24"/>
      <c r="K156" s="25"/>
      <c r="L156" s="24"/>
      <c r="M156" s="25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</row>
    <row r="157" spans="1:24" s="3" customFormat="1">
      <c r="A157" s="7"/>
      <c r="B157" s="4"/>
      <c r="C157" s="4"/>
      <c r="D157" s="4"/>
      <c r="E157" s="5"/>
      <c r="F157" s="8"/>
      <c r="G157" s="5"/>
      <c r="H157" s="8"/>
      <c r="I157" s="4"/>
      <c r="J157" s="5"/>
      <c r="K157" s="8"/>
      <c r="L157" s="5"/>
      <c r="M157" s="8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</row>
    <row r="158" spans="1:24" s="3" customFormat="1">
      <c r="A158" s="7"/>
      <c r="B158" s="19" t="str">
        <f>Udvar_23</f>
        <v>II. Burkolatok</v>
      </c>
      <c r="C158" s="4"/>
      <c r="D158" s="4"/>
      <c r="E158" s="5"/>
      <c r="F158" s="8"/>
      <c r="G158" s="5"/>
      <c r="H158" s="8"/>
      <c r="I158" s="4"/>
      <c r="J158" s="5"/>
      <c r="K158" s="15">
        <f>SUM(K91:K157)</f>
        <v>0</v>
      </c>
      <c r="L158" s="5"/>
      <c r="M158" s="15">
        <f>SUM(M91:M157)</f>
        <v>0</v>
      </c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</row>
    <row r="159" spans="1:24" s="3" customFormat="1">
      <c r="A159" s="7"/>
      <c r="B159" s="4"/>
      <c r="C159" s="4"/>
      <c r="D159" s="4"/>
      <c r="E159" s="5"/>
      <c r="F159" s="8"/>
      <c r="G159" s="5"/>
      <c r="H159" s="8"/>
      <c r="I159" s="4"/>
      <c r="J159" s="5"/>
      <c r="K159" s="8"/>
      <c r="L159" s="5"/>
      <c r="M159" s="8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</row>
    <row r="160" spans="1:24" s="3" customFormat="1">
      <c r="A160" s="7"/>
      <c r="B160" s="4"/>
      <c r="C160" s="4"/>
      <c r="D160" s="4"/>
      <c r="E160" s="5"/>
      <c r="F160" s="8"/>
      <c r="G160" s="5"/>
      <c r="H160" s="8"/>
      <c r="I160" s="20" t="s">
        <v>8</v>
      </c>
      <c r="J160" s="5"/>
      <c r="K160" s="112">
        <f>K158+M158</f>
        <v>0</v>
      </c>
      <c r="L160" s="112"/>
      <c r="M160" s="11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</row>
    <row r="162" spans="1:13">
      <c r="B162" s="19" t="str">
        <f>$B$24</f>
        <v>III. Épületen elvégzendő munkák</v>
      </c>
    </row>
    <row r="164" spans="1:13">
      <c r="B164" s="4" t="s">
        <v>97</v>
      </c>
    </row>
    <row r="165" spans="1:13">
      <c r="A165" s="7">
        <v>1</v>
      </c>
      <c r="B165" s="4" t="s">
        <v>98</v>
      </c>
    </row>
    <row r="166" spans="1:13">
      <c r="B166" s="4" t="s">
        <v>99</v>
      </c>
    </row>
    <row r="167" spans="1:13">
      <c r="B167" s="4" t="s">
        <v>100</v>
      </c>
    </row>
    <row r="168" spans="1:13">
      <c r="B168" s="4" t="s">
        <v>236</v>
      </c>
    </row>
    <row r="169" spans="1:13">
      <c r="B169" s="1"/>
    </row>
    <row r="170" spans="1:13">
      <c r="C170" s="4">
        <v>3</v>
      </c>
      <c r="D170" s="4" t="s">
        <v>0</v>
      </c>
      <c r="E170" s="5" t="s">
        <v>3</v>
      </c>
      <c r="F170" s="8">
        <f>'Nagy udvar'!F171</f>
        <v>0</v>
      </c>
      <c r="G170" s="5" t="s">
        <v>4</v>
      </c>
      <c r="H170" s="8">
        <f>'Nagy udvar'!H171</f>
        <v>0</v>
      </c>
      <c r="J170" s="5" t="s">
        <v>5</v>
      </c>
      <c r="K170" s="8">
        <f>ROUND(C170*F170,)</f>
        <v>0</v>
      </c>
      <c r="L170" s="5" t="s">
        <v>6</v>
      </c>
      <c r="M170" s="8">
        <f>ROUND(C170*H170,)</f>
        <v>0</v>
      </c>
    </row>
    <row r="172" spans="1:13">
      <c r="B172" s="4" t="s">
        <v>101</v>
      </c>
    </row>
    <row r="173" spans="1:13">
      <c r="A173" s="7">
        <f>MAX($A$165:A172)+1</f>
        <v>2</v>
      </c>
      <c r="B173" s="4" t="s">
        <v>102</v>
      </c>
    </row>
    <row r="174" spans="1:13">
      <c r="B174" s="4" t="s">
        <v>103</v>
      </c>
    </row>
    <row r="175" spans="1:13">
      <c r="B175" s="4" t="s">
        <v>104</v>
      </c>
    </row>
    <row r="176" spans="1:13">
      <c r="B176" s="4" t="s">
        <v>105</v>
      </c>
    </row>
    <row r="177" spans="1:13">
      <c r="B177" s="4" t="s">
        <v>235</v>
      </c>
    </row>
    <row r="179" spans="1:13">
      <c r="C179" s="4">
        <v>7</v>
      </c>
      <c r="D179" s="4" t="s">
        <v>0</v>
      </c>
      <c r="E179" s="5" t="s">
        <v>3</v>
      </c>
      <c r="F179" s="8">
        <f>'Nagy udvar'!F180</f>
        <v>0</v>
      </c>
      <c r="G179" s="5" t="s">
        <v>4</v>
      </c>
      <c r="H179" s="8">
        <f>'Nagy udvar'!H180</f>
        <v>0</v>
      </c>
      <c r="J179" s="5" t="s">
        <v>5</v>
      </c>
      <c r="K179" s="8">
        <f>ROUND(C179*F179,)</f>
        <v>0</v>
      </c>
      <c r="L179" s="5" t="s">
        <v>6</v>
      </c>
      <c r="M179" s="8">
        <f>ROUND(C179*H179,)</f>
        <v>0</v>
      </c>
    </row>
    <row r="180" spans="1:13">
      <c r="B180" s="23"/>
      <c r="C180" s="23"/>
      <c r="D180" s="23"/>
      <c r="E180" s="24"/>
      <c r="F180" s="25"/>
      <c r="G180" s="24"/>
      <c r="H180" s="25"/>
      <c r="I180" s="23"/>
      <c r="J180" s="24"/>
      <c r="K180" s="25"/>
      <c r="L180" s="24"/>
      <c r="M180" s="25"/>
    </row>
    <row r="182" spans="1:13">
      <c r="B182" s="19" t="str">
        <f>Udvar_24</f>
        <v>III. Épületen elvégzendő munkák</v>
      </c>
      <c r="K182" s="15">
        <f>SUM(K170:K181)</f>
        <v>0</v>
      </c>
      <c r="M182" s="15">
        <f>SUM(M170:M181)</f>
        <v>0</v>
      </c>
    </row>
    <row r="184" spans="1:13">
      <c r="I184" s="20" t="s">
        <v>8</v>
      </c>
      <c r="K184" s="112">
        <f>K182+M182</f>
        <v>0</v>
      </c>
      <c r="L184" s="112"/>
      <c r="M184" s="112"/>
    </row>
    <row r="186" spans="1:13">
      <c r="B186" s="19" t="str">
        <f>$B$26</f>
        <v>IV. Közműépítések</v>
      </c>
    </row>
    <row r="188" spans="1:13">
      <c r="B188" s="4" t="s">
        <v>109</v>
      </c>
    </row>
    <row r="189" spans="1:13">
      <c r="A189" s="7">
        <v>1</v>
      </c>
      <c r="B189" s="4" t="s">
        <v>110</v>
      </c>
    </row>
    <row r="190" spans="1:13">
      <c r="B190" s="4" t="s">
        <v>111</v>
      </c>
    </row>
    <row r="191" spans="1:13">
      <c r="B191" s="4" t="s">
        <v>112</v>
      </c>
    </row>
    <row r="193" spans="1:13">
      <c r="C193" s="97">
        <v>6</v>
      </c>
      <c r="D193" s="97" t="s">
        <v>288</v>
      </c>
      <c r="E193" s="5" t="s">
        <v>3</v>
      </c>
      <c r="F193" s="8">
        <f>'Nagy udvar'!F194</f>
        <v>0</v>
      </c>
      <c r="G193" s="5" t="s">
        <v>4</v>
      </c>
      <c r="H193" s="8">
        <f>'Nagy udvar'!H194</f>
        <v>0</v>
      </c>
      <c r="J193" s="5" t="s">
        <v>5</v>
      </c>
      <c r="K193" s="8">
        <f>ROUND(C193*F193,)</f>
        <v>0</v>
      </c>
      <c r="L193" s="5" t="s">
        <v>6</v>
      </c>
      <c r="M193" s="8">
        <f>ROUND(C193*H193,)</f>
        <v>0</v>
      </c>
    </row>
    <row r="195" spans="1:13">
      <c r="B195" s="4" t="s">
        <v>113</v>
      </c>
    </row>
    <row r="196" spans="1:13">
      <c r="A196" s="7">
        <f>MAX($A$189:A195)+1</f>
        <v>2</v>
      </c>
      <c r="B196" s="4" t="s">
        <v>862</v>
      </c>
    </row>
    <row r="198" spans="1:13">
      <c r="C198" s="4">
        <v>2</v>
      </c>
      <c r="D198" s="4" t="s">
        <v>10</v>
      </c>
      <c r="E198" s="5" t="s">
        <v>3</v>
      </c>
      <c r="F198" s="8">
        <f>'Nagy udvar'!F199</f>
        <v>0</v>
      </c>
      <c r="G198" s="5" t="s">
        <v>4</v>
      </c>
      <c r="H198" s="8">
        <f>'Nagy udvar'!H199</f>
        <v>0</v>
      </c>
      <c r="J198" s="5" t="s">
        <v>5</v>
      </c>
      <c r="K198" s="8">
        <f>ROUND(C198*F198,)</f>
        <v>0</v>
      </c>
      <c r="L198" s="5" t="s">
        <v>6</v>
      </c>
      <c r="M198" s="8">
        <f>ROUND(C198*H198,)</f>
        <v>0</v>
      </c>
    </row>
    <row r="200" spans="1:13" s="102" customFormat="1">
      <c r="A200" s="98"/>
      <c r="B200" s="99" t="s">
        <v>108</v>
      </c>
      <c r="C200" s="99"/>
      <c r="D200" s="99"/>
      <c r="E200" s="100"/>
      <c r="F200" s="101"/>
      <c r="G200" s="100"/>
      <c r="H200" s="101"/>
      <c r="I200" s="99"/>
      <c r="J200" s="100"/>
      <c r="K200" s="101"/>
      <c r="L200" s="100"/>
      <c r="M200" s="101"/>
    </row>
    <row r="201" spans="1:13" s="102" customFormat="1">
      <c r="A201" s="98">
        <f>MAX($A$189:A200)+1</f>
        <v>3</v>
      </c>
      <c r="B201" s="99" t="s">
        <v>106</v>
      </c>
      <c r="C201" s="99"/>
      <c r="D201" s="99"/>
      <c r="E201" s="100"/>
      <c r="F201" s="101"/>
      <c r="G201" s="100"/>
      <c r="H201" s="101"/>
      <c r="I201" s="99"/>
      <c r="J201" s="100"/>
      <c r="K201" s="101"/>
      <c r="L201" s="100"/>
      <c r="M201" s="101"/>
    </row>
    <row r="202" spans="1:13" s="102" customFormat="1">
      <c r="A202" s="98"/>
      <c r="B202" s="99" t="s">
        <v>107</v>
      </c>
      <c r="C202" s="99"/>
      <c r="D202" s="99"/>
      <c r="E202" s="100"/>
      <c r="F202" s="101"/>
      <c r="G202" s="100"/>
      <c r="H202" s="101"/>
      <c r="I202" s="99"/>
      <c r="J202" s="100"/>
      <c r="K202" s="101"/>
      <c r="L202" s="100"/>
      <c r="M202" s="101"/>
    </row>
    <row r="203" spans="1:13" s="102" customFormat="1">
      <c r="A203" s="98"/>
      <c r="B203" s="99"/>
      <c r="C203" s="99"/>
      <c r="D203" s="99"/>
      <c r="E203" s="100"/>
      <c r="F203" s="101"/>
      <c r="G203" s="100"/>
      <c r="H203" s="101"/>
      <c r="I203" s="99"/>
      <c r="J203" s="100"/>
      <c r="K203" s="101"/>
      <c r="L203" s="100"/>
      <c r="M203" s="101"/>
    </row>
    <row r="204" spans="1:13" s="102" customFormat="1">
      <c r="A204" s="98"/>
      <c r="B204" s="99"/>
      <c r="C204" s="99">
        <v>1</v>
      </c>
      <c r="D204" s="99" t="s">
        <v>10</v>
      </c>
      <c r="E204" s="100" t="s">
        <v>3</v>
      </c>
      <c r="F204" s="101">
        <f>'Nagy udvar'!F205</f>
        <v>0</v>
      </c>
      <c r="G204" s="100" t="s">
        <v>4</v>
      </c>
      <c r="H204" s="101">
        <f>'Nagy udvar'!H205</f>
        <v>0</v>
      </c>
      <c r="I204" s="99"/>
      <c r="J204" s="100" t="s">
        <v>5</v>
      </c>
      <c r="K204" s="101">
        <f>ROUND(C204*F204,)</f>
        <v>0</v>
      </c>
      <c r="L204" s="100" t="s">
        <v>6</v>
      </c>
      <c r="M204" s="101">
        <f>ROUND(C204*H204,)</f>
        <v>0</v>
      </c>
    </row>
    <row r="205" spans="1:13">
      <c r="B205" s="23"/>
      <c r="C205" s="23"/>
      <c r="D205" s="23"/>
      <c r="E205" s="24"/>
      <c r="F205" s="25"/>
      <c r="G205" s="24"/>
      <c r="H205" s="25"/>
      <c r="I205" s="23"/>
      <c r="J205" s="24"/>
      <c r="K205" s="25"/>
      <c r="L205" s="24"/>
      <c r="M205" s="25"/>
    </row>
    <row r="207" spans="1:13">
      <c r="B207" s="19" t="str">
        <f>Udvar_25</f>
        <v>IV. Közműépítések</v>
      </c>
      <c r="K207" s="15">
        <f>SUM(K193:K206)</f>
        <v>0</v>
      </c>
      <c r="M207" s="15">
        <f>SUM(M193:M206)</f>
        <v>0</v>
      </c>
    </row>
    <row r="209" spans="1:13">
      <c r="I209" s="20" t="s">
        <v>8</v>
      </c>
      <c r="K209" s="112">
        <f>K207+M207</f>
        <v>0</v>
      </c>
      <c r="L209" s="112"/>
      <c r="M209" s="112"/>
    </row>
    <row r="211" spans="1:13">
      <c r="B211" s="19" t="str">
        <f>$B$28</f>
        <v>V. Építmények</v>
      </c>
    </row>
    <row r="213" spans="1:13">
      <c r="B213" s="4" t="s">
        <v>122</v>
      </c>
    </row>
    <row r="214" spans="1:13">
      <c r="A214" s="7">
        <v>1</v>
      </c>
      <c r="B214" s="4" t="s">
        <v>123</v>
      </c>
    </row>
    <row r="215" spans="1:13">
      <c r="B215" s="4" t="s">
        <v>125</v>
      </c>
    </row>
    <row r="217" spans="1:13">
      <c r="C217" s="4">
        <v>2</v>
      </c>
      <c r="D217" s="4" t="s">
        <v>10</v>
      </c>
      <c r="E217" s="5" t="s">
        <v>3</v>
      </c>
      <c r="F217" s="8">
        <f>'Nagy udvar'!F218</f>
        <v>0</v>
      </c>
      <c r="G217" s="5" t="s">
        <v>4</v>
      </c>
      <c r="H217" s="8">
        <f>'Nagy udvar'!H218</f>
        <v>0</v>
      </c>
      <c r="J217" s="5" t="s">
        <v>5</v>
      </c>
      <c r="K217" s="8">
        <f>ROUND(C217*F217,)</f>
        <v>0</v>
      </c>
      <c r="L217" s="5" t="s">
        <v>6</v>
      </c>
      <c r="M217" s="8">
        <f>ROUND(C217*H217,)</f>
        <v>0</v>
      </c>
    </row>
    <row r="219" spans="1:13">
      <c r="B219" s="4" t="s">
        <v>126</v>
      </c>
    </row>
    <row r="220" spans="1:13">
      <c r="A220" s="7">
        <f>MAX($A$214:A219)+1</f>
        <v>2</v>
      </c>
      <c r="B220" s="4" t="s">
        <v>127</v>
      </c>
    </row>
    <row r="221" spans="1:13">
      <c r="B221" s="4" t="s">
        <v>128</v>
      </c>
    </row>
    <row r="222" spans="1:13">
      <c r="B222" s="4" t="s">
        <v>233</v>
      </c>
    </row>
    <row r="223" spans="1:13">
      <c r="B223" s="4" t="s">
        <v>158</v>
      </c>
    </row>
    <row r="225" spans="1:14">
      <c r="C225" s="4">
        <v>1</v>
      </c>
      <c r="D225" s="4" t="s">
        <v>10</v>
      </c>
      <c r="E225" s="5" t="s">
        <v>3</v>
      </c>
      <c r="F225" s="8">
        <v>0</v>
      </c>
      <c r="G225" s="5" t="s">
        <v>4</v>
      </c>
      <c r="H225" s="8">
        <v>0</v>
      </c>
      <c r="J225" s="5" t="s">
        <v>5</v>
      </c>
      <c r="K225" s="8">
        <f>ROUND(C225*F225,)</f>
        <v>0</v>
      </c>
      <c r="L225" s="5" t="s">
        <v>6</v>
      </c>
      <c r="M225" s="8">
        <f>ROUND(C225*H225,)</f>
        <v>0</v>
      </c>
      <c r="N225" s="42">
        <f>4*2.4*0.6+2*2.15*0.6+6*4.8*0.6+2*2.05*0.6+2*0.8*0.5+19*4.4*0.5+18*0.75*0.4</f>
        <v>76.080000000000013</v>
      </c>
    </row>
    <row r="227" spans="1:14">
      <c r="B227" s="4" t="s">
        <v>131</v>
      </c>
    </row>
    <row r="228" spans="1:14">
      <c r="A228" s="7">
        <f>MAX($A$214:A227)+1</f>
        <v>3</v>
      </c>
      <c r="B228" s="4" t="s">
        <v>127</v>
      </c>
    </row>
    <row r="229" spans="1:14">
      <c r="B229" s="4" t="s">
        <v>132</v>
      </c>
    </row>
    <row r="230" spans="1:14">
      <c r="B230" s="4" t="s">
        <v>232</v>
      </c>
    </row>
    <row r="232" spans="1:14">
      <c r="C232" s="4">
        <v>1</v>
      </c>
      <c r="D232" s="4" t="s">
        <v>10</v>
      </c>
      <c r="E232" s="5" t="s">
        <v>3</v>
      </c>
      <c r="F232" s="8">
        <f>'Nagy udvar'!F233</f>
        <v>0</v>
      </c>
      <c r="G232" s="5" t="s">
        <v>4</v>
      </c>
      <c r="H232" s="8">
        <f>'Nagy udvar'!H233</f>
        <v>0</v>
      </c>
      <c r="J232" s="5" t="s">
        <v>5</v>
      </c>
      <c r="K232" s="8">
        <f>ROUND(C232*F232,)</f>
        <v>0</v>
      </c>
      <c r="L232" s="5" t="s">
        <v>6</v>
      </c>
      <c r="M232" s="8">
        <f>ROUND(C232*H232,)</f>
        <v>0</v>
      </c>
      <c r="N232" s="42">
        <f>4*2.35*0.6+2*4.35*0.6+2*0.8*0.5+10*4.5*0.5</f>
        <v>34.159999999999997</v>
      </c>
    </row>
    <row r="234" spans="1:14">
      <c r="B234" s="4" t="s">
        <v>133</v>
      </c>
    </row>
    <row r="235" spans="1:14">
      <c r="A235" s="7">
        <f>MAX($A$214:A234)+1</f>
        <v>4</v>
      </c>
      <c r="B235" s="4" t="s">
        <v>134</v>
      </c>
    </row>
    <row r="236" spans="1:14">
      <c r="B236" s="4" t="s">
        <v>237</v>
      </c>
    </row>
    <row r="238" spans="1:14">
      <c r="C238" s="4">
        <f>8.22+3.65</f>
        <v>11.870000000000001</v>
      </c>
      <c r="D238" s="4" t="s">
        <v>11</v>
      </c>
      <c r="E238" s="5" t="s">
        <v>3</v>
      </c>
      <c r="F238" s="8">
        <f>'Nagy udvar'!F239</f>
        <v>0</v>
      </c>
      <c r="G238" s="5" t="s">
        <v>4</v>
      </c>
      <c r="H238" s="8">
        <f>'Nagy udvar'!H239</f>
        <v>0</v>
      </c>
      <c r="J238" s="5" t="s">
        <v>5</v>
      </c>
      <c r="K238" s="8">
        <f>ROUND(C238*F238,)</f>
        <v>0</v>
      </c>
      <c r="L238" s="5" t="s">
        <v>6</v>
      </c>
      <c r="M238" s="8">
        <f>ROUND(C238*H238,)</f>
        <v>0</v>
      </c>
    </row>
    <row r="240" spans="1:14">
      <c r="B240" s="4" t="s">
        <v>138</v>
      </c>
    </row>
    <row r="241" spans="1:13">
      <c r="A241" s="7">
        <f>MAX($A$214:A240)+1</f>
        <v>5</v>
      </c>
      <c r="B241" s="4" t="s">
        <v>134</v>
      </c>
    </row>
    <row r="242" spans="1:13">
      <c r="B242" s="4" t="s">
        <v>139</v>
      </c>
    </row>
    <row r="244" spans="1:13">
      <c r="C244" s="4">
        <v>22.74</v>
      </c>
      <c r="D244" s="4" t="s">
        <v>11</v>
      </c>
      <c r="E244" s="5" t="s">
        <v>3</v>
      </c>
      <c r="F244" s="8">
        <f>'Nagy udvar'!F251</f>
        <v>0</v>
      </c>
      <c r="G244" s="5" t="s">
        <v>4</v>
      </c>
      <c r="H244" s="8">
        <f>'Nagy udvar'!H251</f>
        <v>0</v>
      </c>
      <c r="J244" s="5" t="s">
        <v>5</v>
      </c>
      <c r="K244" s="8">
        <f>ROUND(C244*F244,)</f>
        <v>0</v>
      </c>
      <c r="L244" s="5" t="s">
        <v>6</v>
      </c>
      <c r="M244" s="8">
        <f>ROUND(C244*H244,)</f>
        <v>0</v>
      </c>
    </row>
    <row r="246" spans="1:13">
      <c r="B246" s="4" t="s">
        <v>140</v>
      </c>
    </row>
    <row r="247" spans="1:13">
      <c r="A247" s="7">
        <f>MAX($A$214:A246)+1</f>
        <v>6</v>
      </c>
      <c r="B247" s="4" t="s">
        <v>134</v>
      </c>
    </row>
    <row r="248" spans="1:13">
      <c r="B248" s="4" t="s">
        <v>141</v>
      </c>
    </row>
    <row r="250" spans="1:13">
      <c r="C250" s="4">
        <v>35.24</v>
      </c>
      <c r="D250" s="4" t="s">
        <v>0</v>
      </c>
      <c r="E250" s="5" t="s">
        <v>3</v>
      </c>
      <c r="F250" s="8">
        <f>'Nagy udvar'!F257</f>
        <v>0</v>
      </c>
      <c r="G250" s="5" t="s">
        <v>4</v>
      </c>
      <c r="H250" s="8">
        <f>'Nagy udvar'!H257</f>
        <v>0</v>
      </c>
      <c r="J250" s="5" t="s">
        <v>5</v>
      </c>
      <c r="K250" s="8">
        <f>ROUND(C250*F250,)</f>
        <v>0</v>
      </c>
      <c r="L250" s="5" t="s">
        <v>6</v>
      </c>
      <c r="M250" s="8">
        <f>ROUND(C250*H250,)</f>
        <v>0</v>
      </c>
    </row>
    <row r="252" spans="1:13">
      <c r="B252" s="4" t="s">
        <v>142</v>
      </c>
    </row>
    <row r="253" spans="1:13">
      <c r="A253" s="7">
        <f>MAX($A$214:A252)+1</f>
        <v>7</v>
      </c>
      <c r="B253" s="4" t="s">
        <v>134</v>
      </c>
    </row>
    <row r="254" spans="1:13">
      <c r="B254" s="4" t="s">
        <v>143</v>
      </c>
    </row>
    <row r="256" spans="1:13">
      <c r="C256" s="4">
        <v>2</v>
      </c>
      <c r="D256" s="4" t="s">
        <v>10</v>
      </c>
      <c r="E256" s="5" t="s">
        <v>3</v>
      </c>
      <c r="F256" s="8">
        <f>'Nagy udvar'!F263</f>
        <v>0</v>
      </c>
      <c r="G256" s="5" t="s">
        <v>4</v>
      </c>
      <c r="H256" s="8">
        <f>'Nagy udvar'!H263</f>
        <v>0</v>
      </c>
      <c r="J256" s="5" t="s">
        <v>5</v>
      </c>
      <c r="K256" s="8">
        <f>ROUND(C256*F256,)</f>
        <v>0</v>
      </c>
      <c r="L256" s="5" t="s">
        <v>6</v>
      </c>
      <c r="M256" s="8">
        <f>ROUND(C256*H256,)</f>
        <v>0</v>
      </c>
    </row>
    <row r="258" spans="1:13">
      <c r="B258" s="4" t="s">
        <v>144</v>
      </c>
    </row>
    <row r="259" spans="1:13">
      <c r="A259" s="7">
        <f>MAX($A$214:A258)+1</f>
        <v>8</v>
      </c>
      <c r="B259" s="4" t="s">
        <v>134</v>
      </c>
    </row>
    <row r="260" spans="1:13">
      <c r="B260" s="4" t="s">
        <v>145</v>
      </c>
    </row>
    <row r="262" spans="1:13">
      <c r="C262" s="4">
        <v>5</v>
      </c>
      <c r="D262" s="4" t="s">
        <v>10</v>
      </c>
      <c r="E262" s="5" t="s">
        <v>3</v>
      </c>
      <c r="F262" s="8">
        <f>'Nagy udvar'!F269</f>
        <v>0</v>
      </c>
      <c r="G262" s="5" t="s">
        <v>4</v>
      </c>
      <c r="H262" s="8">
        <f>'Nagy udvar'!H269</f>
        <v>0</v>
      </c>
      <c r="J262" s="5" t="s">
        <v>5</v>
      </c>
      <c r="K262" s="8">
        <f>ROUND(C262*F262,)</f>
        <v>0</v>
      </c>
      <c r="L262" s="5" t="s">
        <v>6</v>
      </c>
      <c r="M262" s="8">
        <f>ROUND(C262*H262,)</f>
        <v>0</v>
      </c>
    </row>
    <row r="263" spans="1:13">
      <c r="A263" s="21"/>
      <c r="B263" s="23"/>
      <c r="C263" s="23"/>
      <c r="D263" s="23"/>
      <c r="E263" s="24"/>
      <c r="F263" s="25"/>
      <c r="G263" s="24"/>
      <c r="H263" s="25"/>
      <c r="I263" s="23"/>
      <c r="J263" s="24"/>
      <c r="K263" s="25"/>
      <c r="L263" s="24"/>
      <c r="M263" s="25"/>
    </row>
    <row r="265" spans="1:13">
      <c r="B265" s="19" t="str">
        <f>Udvar_26</f>
        <v>V. Építmények</v>
      </c>
      <c r="K265" s="15">
        <f>SUM(K217:K264)</f>
        <v>0</v>
      </c>
      <c r="M265" s="15">
        <f>SUM(M217:M264)</f>
        <v>0</v>
      </c>
    </row>
    <row r="267" spans="1:13">
      <c r="I267" s="20" t="s">
        <v>8</v>
      </c>
      <c r="K267" s="112">
        <f>K265+M265</f>
        <v>0</v>
      </c>
      <c r="L267" s="112"/>
      <c r="M267" s="112"/>
    </row>
    <row r="269" spans="1:13">
      <c r="B269" s="19" t="str">
        <f>$B$30</f>
        <v>VI. Játékok</v>
      </c>
    </row>
    <row r="271" spans="1:13">
      <c r="B271" s="4" t="s">
        <v>124</v>
      </c>
    </row>
    <row r="272" spans="1:13">
      <c r="A272" s="7">
        <f>MAX($A$271:A271)+1</f>
        <v>1</v>
      </c>
      <c r="B272" s="4" t="s">
        <v>114</v>
      </c>
    </row>
    <row r="273" spans="1:13">
      <c r="B273" s="4" t="s">
        <v>115</v>
      </c>
    </row>
    <row r="274" spans="1:13">
      <c r="B274" s="4" t="s">
        <v>116</v>
      </c>
    </row>
    <row r="276" spans="1:13">
      <c r="C276" s="4">
        <v>2</v>
      </c>
      <c r="D276" s="4" t="s">
        <v>10</v>
      </c>
      <c r="E276" s="5" t="s">
        <v>3</v>
      </c>
      <c r="F276" s="8">
        <f>'Nagy udvar'!F283</f>
        <v>0</v>
      </c>
      <c r="G276" s="5" t="s">
        <v>4</v>
      </c>
      <c r="H276" s="8">
        <v>0</v>
      </c>
      <c r="J276" s="5" t="s">
        <v>5</v>
      </c>
      <c r="K276" s="8">
        <f>ROUND(C276*F276,)</f>
        <v>0</v>
      </c>
      <c r="L276" s="5" t="s">
        <v>6</v>
      </c>
      <c r="M276" s="8">
        <f>ROUND(C276*H276,)</f>
        <v>0</v>
      </c>
    </row>
    <row r="278" spans="1:13">
      <c r="B278" s="4" t="s">
        <v>162</v>
      </c>
    </row>
    <row r="279" spans="1:13">
      <c r="A279" s="7">
        <f>MAX($A$271:A278)+1</f>
        <v>2</v>
      </c>
      <c r="B279" s="4" t="s">
        <v>114</v>
      </c>
    </row>
    <row r="280" spans="1:13">
      <c r="B280" s="4" t="s">
        <v>115</v>
      </c>
    </row>
    <row r="281" spans="1:13">
      <c r="B281" s="4" t="s">
        <v>234</v>
      </c>
    </row>
    <row r="283" spans="1:13">
      <c r="C283" s="4">
        <v>2</v>
      </c>
      <c r="D283" s="4" t="s">
        <v>10</v>
      </c>
      <c r="E283" s="5" t="s">
        <v>3</v>
      </c>
      <c r="F283" s="8">
        <v>0</v>
      </c>
      <c r="G283" s="5" t="s">
        <v>4</v>
      </c>
      <c r="H283" s="8">
        <v>0</v>
      </c>
      <c r="J283" s="5" t="s">
        <v>5</v>
      </c>
      <c r="K283" s="8">
        <f>ROUND(C283*F283,)</f>
        <v>0</v>
      </c>
      <c r="L283" s="5" t="s">
        <v>6</v>
      </c>
      <c r="M283" s="8">
        <f>ROUND(C283*H283,)</f>
        <v>0</v>
      </c>
    </row>
    <row r="285" spans="1:13">
      <c r="B285" s="4" t="s">
        <v>163</v>
      </c>
    </row>
    <row r="286" spans="1:13">
      <c r="A286" s="7">
        <f>MAX($A$271:A285)+1</f>
        <v>3</v>
      </c>
      <c r="B286" s="4" t="s">
        <v>159</v>
      </c>
    </row>
    <row r="287" spans="1:13">
      <c r="B287" s="4" t="s">
        <v>202</v>
      </c>
    </row>
    <row r="288" spans="1:13">
      <c r="B288" s="4" t="s">
        <v>160</v>
      </c>
    </row>
    <row r="290" spans="1:13">
      <c r="C290" s="4">
        <v>1</v>
      </c>
      <c r="D290" s="4" t="s">
        <v>10</v>
      </c>
      <c r="E290" s="5" t="s">
        <v>3</v>
      </c>
      <c r="F290" s="8">
        <v>0</v>
      </c>
      <c r="G290" s="5" t="s">
        <v>4</v>
      </c>
      <c r="H290" s="8">
        <v>0</v>
      </c>
      <c r="J290" s="5" t="s">
        <v>5</v>
      </c>
      <c r="K290" s="8">
        <f>ROUND(C290*F290,)</f>
        <v>0</v>
      </c>
      <c r="L290" s="5" t="s">
        <v>6</v>
      </c>
      <c r="M290" s="8">
        <f>ROUND(C290*H290,)</f>
        <v>0</v>
      </c>
    </row>
    <row r="291" spans="1:13">
      <c r="A291" s="21"/>
      <c r="B291" s="23"/>
      <c r="C291" s="23"/>
      <c r="D291" s="23"/>
      <c r="E291" s="24"/>
      <c r="F291" s="25"/>
      <c r="G291" s="24"/>
      <c r="H291" s="25"/>
      <c r="I291" s="23"/>
      <c r="J291" s="24"/>
      <c r="K291" s="25"/>
      <c r="L291" s="24"/>
      <c r="M291" s="25"/>
    </row>
    <row r="293" spans="1:13">
      <c r="B293" s="19" t="str">
        <f>Udvar_27</f>
        <v>VI. Játékok</v>
      </c>
      <c r="K293" s="15">
        <f>SUM(K271:K292)</f>
        <v>0</v>
      </c>
      <c r="M293" s="15">
        <f>SUM(M271:M292)</f>
        <v>0</v>
      </c>
    </row>
    <row r="295" spans="1:13">
      <c r="I295" s="20" t="s">
        <v>8</v>
      </c>
      <c r="K295" s="112">
        <f>K293+M293</f>
        <v>0</v>
      </c>
      <c r="L295" s="112"/>
      <c r="M295" s="112"/>
    </row>
  </sheetData>
  <mergeCells count="23">
    <mergeCell ref="K295:M295"/>
    <mergeCell ref="A43:M43"/>
    <mergeCell ref="A44:M44"/>
    <mergeCell ref="A45:M45"/>
    <mergeCell ref="A47:M47"/>
    <mergeCell ref="A49:M49"/>
    <mergeCell ref="K78:M78"/>
    <mergeCell ref="K160:M160"/>
    <mergeCell ref="K184:M184"/>
    <mergeCell ref="K209:M209"/>
    <mergeCell ref="K267:M267"/>
    <mergeCell ref="A42:M42"/>
    <mergeCell ref="A1:M1"/>
    <mergeCell ref="A2:M2"/>
    <mergeCell ref="A3:M3"/>
    <mergeCell ref="A4:M4"/>
    <mergeCell ref="A5:M5"/>
    <mergeCell ref="A7:M7"/>
    <mergeCell ref="A9:M9"/>
    <mergeCell ref="K35:M35"/>
    <mergeCell ref="K37:M37"/>
    <mergeCell ref="K39:M39"/>
    <mergeCell ref="A41:M41"/>
  </mergeCells>
  <hyperlinks>
    <hyperlink ref="B20" location="Udvar_21" display="I. Tereprendezési munkák"/>
    <hyperlink ref="B22" location="Udvar_23" display="III. Burkolatok"/>
    <hyperlink ref="B24" location="Udvar_24" display="IV. Épületen elvégzendő munkák"/>
    <hyperlink ref="B26" location="Udvar_25" display="V. Közműépítések"/>
    <hyperlink ref="B28" location="Udvar_26" display="VI. Építmények"/>
    <hyperlink ref="B30" location="Udvar_27" display="VII. Játékok"/>
  </hyperlinks>
  <printOptions horizontalCentered="1"/>
  <pageMargins left="0.78740157480314965" right="0.78740157480314965" top="0.78740157480314965" bottom="0.59055118110236227" header="0.51181102362204722" footer="0.51181102362204722"/>
  <pageSetup paperSize="9" scale="93" orientation="portrait" r:id="rId1"/>
  <headerFooter alignWithMargins="0">
    <oddFooter>&amp;C&amp;P</oddFooter>
  </headerFooter>
  <rowBreaks count="8" manualBreakCount="8">
    <brk id="40" max="12" man="1"/>
    <brk id="79" max="12" man="1"/>
    <brk id="115" max="12" man="1"/>
    <brk id="161" max="12" man="1"/>
    <brk id="185" max="12" man="1"/>
    <brk id="210" max="12" man="1"/>
    <brk id="257" max="12" man="1"/>
    <brk id="26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8"/>
  <sheetViews>
    <sheetView view="pageBreakPreview" topLeftCell="A185" zoomScaleNormal="85" zoomScaleSheetLayoutView="100" workbookViewId="0">
      <selection activeCell="E204" sqref="E204"/>
    </sheetView>
  </sheetViews>
  <sheetFormatPr defaultRowHeight="12.75"/>
  <cols>
    <col min="1" max="1" width="3.28515625" style="7" customWidth="1"/>
    <col min="2" max="2" width="1.7109375" style="4" customWidth="1"/>
    <col min="3" max="4" width="9.140625" style="4"/>
    <col min="5" max="5" width="3.7109375" style="5" customWidth="1"/>
    <col min="6" max="6" width="11.7109375" style="8" customWidth="1"/>
    <col min="7" max="7" width="3.7109375" style="5" customWidth="1"/>
    <col min="8" max="8" width="11.7109375" style="8" customWidth="1"/>
    <col min="9" max="9" width="4.7109375" style="4" customWidth="1"/>
    <col min="10" max="10" width="3.7109375" style="5" customWidth="1"/>
    <col min="11" max="11" width="12.7109375" style="8" customWidth="1"/>
    <col min="12" max="12" width="3.7109375" style="5" customWidth="1"/>
    <col min="13" max="13" width="12.7109375" style="8" customWidth="1"/>
    <col min="14" max="25" width="9.140625" style="42"/>
    <col min="26" max="16384" width="9.140625" style="1"/>
  </cols>
  <sheetData>
    <row r="1" spans="1:13" ht="20.25">
      <c r="A1" s="109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>
      <c r="A2" s="110" t="str">
        <f>Főösszesítő!$A$2</f>
        <v>A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18.75">
      <c r="A3" s="111" t="str">
        <f>Főösszesítő!$A$3</f>
        <v>GÖDÖLLŐ VÁROS ÖNKORMÁNYZATA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18.75">
      <c r="A4" s="111" t="str">
        <f>Főösszesítő!$A$4</f>
        <v>GÖDÖLLŐI PALOTAKERTI BÖLCSŐDE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18.75">
      <c r="A5" s="111" t="str">
        <f>Főösszesítő!$A$5</f>
        <v>KERTJÉNEK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7" spans="1:13" ht="15.75">
      <c r="A7" s="108" t="str">
        <f>Főösszesítő!$A$7</f>
        <v>KERTÉPÍTÉSI MUNKÁIHOZ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9" spans="1:13" ht="15.75">
      <c r="A9" s="108" t="s">
        <v>161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20" spans="2:13">
      <c r="B20" s="4" t="s">
        <v>156</v>
      </c>
      <c r="K20" s="8">
        <f>K76</f>
        <v>0</v>
      </c>
      <c r="M20" s="8">
        <f>M76</f>
        <v>0</v>
      </c>
    </row>
    <row r="21" spans="2:13" ht="2.4500000000000002" customHeight="1"/>
    <row r="22" spans="2:13">
      <c r="B22" s="4" t="s">
        <v>205</v>
      </c>
      <c r="K22" s="8">
        <f>K158</f>
        <v>0</v>
      </c>
      <c r="M22" s="8">
        <f>M158</f>
        <v>0</v>
      </c>
    </row>
    <row r="23" spans="2:13" ht="2.4500000000000002" customHeight="1"/>
    <row r="24" spans="2:13">
      <c r="B24" s="4" t="s">
        <v>206</v>
      </c>
      <c r="K24" s="8">
        <f>K182</f>
        <v>0</v>
      </c>
      <c r="M24" s="8">
        <f>M182</f>
        <v>0</v>
      </c>
    </row>
    <row r="25" spans="2:13" ht="2.4500000000000002" customHeight="1"/>
    <row r="26" spans="2:13">
      <c r="B26" s="4" t="s">
        <v>207</v>
      </c>
      <c r="K26" s="8">
        <f>K207</f>
        <v>0</v>
      </c>
      <c r="M26" s="8">
        <f>M207</f>
        <v>0</v>
      </c>
    </row>
    <row r="27" spans="2:13" ht="2.4500000000000002" customHeight="1"/>
    <row r="28" spans="2:13">
      <c r="B28" s="4" t="s">
        <v>208</v>
      </c>
      <c r="K28" s="8">
        <f>K265</f>
        <v>0</v>
      </c>
      <c r="M28" s="8">
        <f>M265</f>
        <v>0</v>
      </c>
    </row>
    <row r="29" spans="2:13" ht="2.4500000000000002" customHeight="1"/>
    <row r="30" spans="2:13">
      <c r="B30" s="4" t="s">
        <v>209</v>
      </c>
      <c r="K30" s="8">
        <f>K286</f>
        <v>0</v>
      </c>
      <c r="M30" s="8">
        <f>M286</f>
        <v>0</v>
      </c>
    </row>
    <row r="31" spans="2:13" ht="2.4500000000000002" customHeight="1">
      <c r="B31" s="9"/>
      <c r="C31" s="9"/>
      <c r="D31" s="9"/>
      <c r="E31" s="10"/>
      <c r="F31" s="11"/>
      <c r="G31" s="10"/>
      <c r="H31" s="11"/>
      <c r="I31" s="9"/>
      <c r="J31" s="10"/>
      <c r="K31" s="11"/>
      <c r="L31" s="10"/>
      <c r="M31" s="11"/>
    </row>
    <row r="32" spans="2:13">
      <c r="B32" s="12"/>
      <c r="C32" s="12"/>
      <c r="D32" s="12"/>
      <c r="E32" s="13"/>
      <c r="F32" s="14"/>
      <c r="G32" s="13"/>
      <c r="H32" s="14"/>
      <c r="I32" s="12"/>
      <c r="J32" s="13"/>
      <c r="K32" s="14"/>
      <c r="L32" s="13"/>
      <c r="M32" s="14"/>
    </row>
    <row r="33" spans="1:25">
      <c r="K33" s="15">
        <f>SUM(K20:K32)</f>
        <v>0</v>
      </c>
      <c r="M33" s="15">
        <f>SUM(M20:M32)</f>
        <v>0</v>
      </c>
    </row>
    <row r="35" spans="1:25">
      <c r="I35" s="2" t="s">
        <v>7</v>
      </c>
      <c r="J35" s="16"/>
      <c r="K35" s="104">
        <f>K33+M33</f>
        <v>0</v>
      </c>
      <c r="L35" s="104"/>
      <c r="M35" s="104"/>
    </row>
    <row r="36" spans="1:25">
      <c r="I36" s="1"/>
      <c r="J36" s="16"/>
      <c r="K36" s="18"/>
      <c r="L36" s="16"/>
      <c r="M36" s="18"/>
    </row>
    <row r="37" spans="1:25">
      <c r="I37" s="27" t="s">
        <v>17</v>
      </c>
      <c r="J37" s="16"/>
      <c r="K37" s="103">
        <f>ROUND(K35*0.27,)</f>
        <v>0</v>
      </c>
      <c r="L37" s="103"/>
      <c r="M37" s="103"/>
    </row>
    <row r="38" spans="1:25">
      <c r="I38" s="1"/>
      <c r="J38" s="16"/>
      <c r="L38" s="4"/>
    </row>
    <row r="39" spans="1:25">
      <c r="I39" s="2" t="s">
        <v>18</v>
      </c>
      <c r="J39" s="16"/>
      <c r="K39" s="104">
        <f>K35+K37</f>
        <v>0</v>
      </c>
      <c r="L39" s="104"/>
      <c r="M39" s="104"/>
    </row>
    <row r="40" spans="1:25">
      <c r="I40" s="17"/>
      <c r="J40" s="16"/>
      <c r="K40" s="18"/>
      <c r="L40" s="16"/>
      <c r="M40" s="18"/>
    </row>
    <row r="41" spans="1:25" ht="20.25">
      <c r="A41" s="109" t="s">
        <v>2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25">
      <c r="A42" s="110" t="str">
        <f>Főösszesítő!$A$2</f>
        <v>A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</row>
    <row r="43" spans="1:25" s="3" customFormat="1" ht="18.75">
      <c r="A43" s="111" t="str">
        <f>Főösszesítő!$A$3</f>
        <v>GÖDÖLLŐ VÁROS ÖNKORMÁNYZATA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s="3" customFormat="1" ht="18.75">
      <c r="A44" s="111" t="str">
        <f>Főösszesítő!$A$4</f>
        <v>GÖDÖLLŐI PALOTAKERTI BÖLCSŐDE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18.75">
      <c r="A45" s="111" t="str">
        <f>Főösszesítő!$A$5</f>
        <v>KERTJÉNEK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  <row r="47" spans="1:25" ht="15.75">
      <c r="A47" s="108" t="str">
        <f>Főösszesítő!$A$7</f>
        <v>KERTÉPÍTÉSI MUNKÁIHOZ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9" spans="1:25" ht="15.75">
      <c r="A49" s="108" t="str">
        <f>A9</f>
        <v>II. KIS UDVAR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60" spans="1:25" s="6" customFormat="1">
      <c r="A60" s="7"/>
      <c r="B60" s="19" t="str">
        <f>$B$20</f>
        <v>I. Tereprendezési munkák</v>
      </c>
      <c r="C60" s="4"/>
      <c r="D60" s="4"/>
      <c r="E60" s="5"/>
      <c r="F60" s="8"/>
      <c r="G60" s="5"/>
      <c r="H60" s="8"/>
      <c r="I60" s="4"/>
      <c r="J60" s="5"/>
      <c r="K60" s="8"/>
      <c r="L60" s="5"/>
      <c r="M60" s="8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2" spans="1:25">
      <c r="B62" s="4" t="s">
        <v>41</v>
      </c>
    </row>
    <row r="63" spans="1:25">
      <c r="A63" s="7">
        <v>1</v>
      </c>
      <c r="B63" s="4" t="s">
        <v>28</v>
      </c>
    </row>
    <row r="64" spans="1:25">
      <c r="B64" s="4" t="s">
        <v>29</v>
      </c>
    </row>
    <row r="65" spans="1:25">
      <c r="B65" s="4" t="s">
        <v>42</v>
      </c>
    </row>
    <row r="67" spans="1:25" s="6" customFormat="1">
      <c r="A67" s="7"/>
      <c r="B67" s="4"/>
      <c r="C67" s="4">
        <v>4.91</v>
      </c>
      <c r="D67" s="4" t="s">
        <v>9</v>
      </c>
      <c r="E67" s="5" t="s">
        <v>3</v>
      </c>
      <c r="F67" s="8">
        <f>'Nagy udvar'!F67</f>
        <v>0</v>
      </c>
      <c r="G67" s="5" t="s">
        <v>4</v>
      </c>
      <c r="H67" s="8">
        <v>0</v>
      </c>
      <c r="I67" s="4"/>
      <c r="J67" s="5" t="s">
        <v>5</v>
      </c>
      <c r="K67" s="8">
        <f>ROUND(C67*F67,)</f>
        <v>0</v>
      </c>
      <c r="L67" s="5" t="s">
        <v>6</v>
      </c>
      <c r="M67" s="8">
        <f>ROUND(C67*H67,)</f>
        <v>0</v>
      </c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s="6" customFormat="1">
      <c r="A68" s="7"/>
      <c r="B68" s="4"/>
      <c r="C68" s="4"/>
      <c r="D68" s="4"/>
      <c r="E68" s="5"/>
      <c r="F68" s="8"/>
      <c r="G68" s="5"/>
      <c r="H68" s="8"/>
      <c r="I68" s="4"/>
      <c r="J68" s="5"/>
      <c r="K68" s="8"/>
      <c r="L68" s="5"/>
      <c r="M68" s="8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s="6" customFormat="1">
      <c r="A69" s="7"/>
      <c r="B69" s="4" t="s">
        <v>43</v>
      </c>
      <c r="C69" s="4"/>
      <c r="D69" s="4"/>
      <c r="E69" s="5"/>
      <c r="F69" s="8"/>
      <c r="G69" s="5"/>
      <c r="H69" s="8"/>
      <c r="I69" s="4"/>
      <c r="J69" s="5"/>
      <c r="K69" s="8"/>
      <c r="L69" s="5"/>
      <c r="M69" s="8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s="6" customFormat="1">
      <c r="A70" s="7">
        <f>MAX($A$63:A69)+1</f>
        <v>2</v>
      </c>
      <c r="B70" s="4" t="s">
        <v>44</v>
      </c>
      <c r="C70" s="4"/>
      <c r="D70" s="4"/>
      <c r="E70" s="5"/>
      <c r="F70" s="8"/>
      <c r="G70" s="5"/>
      <c r="H70" s="8"/>
      <c r="I70" s="4"/>
      <c r="J70" s="5"/>
      <c r="K70" s="8"/>
      <c r="L70" s="5"/>
      <c r="M70" s="8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s="6" customFormat="1">
      <c r="A71" s="7"/>
      <c r="B71" s="4" t="s">
        <v>45</v>
      </c>
      <c r="C71" s="4"/>
      <c r="D71" s="4"/>
      <c r="E71" s="5"/>
      <c r="F71" s="8"/>
      <c r="G71" s="5"/>
      <c r="H71" s="8"/>
      <c r="I71" s="4"/>
      <c r="J71" s="5"/>
      <c r="K71" s="8"/>
      <c r="L71" s="5"/>
      <c r="M71" s="8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s="6" customFormat="1">
      <c r="A72" s="7"/>
      <c r="B72" s="4"/>
      <c r="C72" s="4"/>
      <c r="D72" s="4"/>
      <c r="E72" s="5"/>
      <c r="F72" s="8"/>
      <c r="G72" s="5"/>
      <c r="H72" s="8"/>
      <c r="I72" s="4"/>
      <c r="J72" s="5"/>
      <c r="K72" s="8"/>
      <c r="L72" s="5"/>
      <c r="M72" s="8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s="6" customFormat="1">
      <c r="A73" s="7"/>
      <c r="B73" s="4"/>
      <c r="C73" s="4">
        <v>6.98</v>
      </c>
      <c r="D73" s="4" t="s">
        <v>9</v>
      </c>
      <c r="E73" s="5" t="s">
        <v>3</v>
      </c>
      <c r="F73" s="8">
        <v>0</v>
      </c>
      <c r="G73" s="5" t="s">
        <v>4</v>
      </c>
      <c r="H73" s="8">
        <v>0</v>
      </c>
      <c r="I73" s="4"/>
      <c r="J73" s="5" t="s">
        <v>5</v>
      </c>
      <c r="K73" s="8">
        <f>ROUND(C73*F73,)</f>
        <v>0</v>
      </c>
      <c r="L73" s="5" t="s">
        <v>6</v>
      </c>
      <c r="M73" s="8">
        <f>ROUND(C73*H73,)</f>
        <v>0</v>
      </c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s="22" customFormat="1">
      <c r="A74" s="21"/>
      <c r="B74" s="23"/>
      <c r="C74" s="23"/>
      <c r="D74" s="23"/>
      <c r="E74" s="24"/>
      <c r="F74" s="25"/>
      <c r="G74" s="24"/>
      <c r="H74" s="25"/>
      <c r="I74" s="23"/>
      <c r="J74" s="24"/>
      <c r="K74" s="25"/>
      <c r="L74" s="24"/>
      <c r="M74" s="25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s="22" customFormat="1">
      <c r="A75" s="7"/>
      <c r="B75" s="4"/>
      <c r="C75" s="4"/>
      <c r="D75" s="4"/>
      <c r="E75" s="5"/>
      <c r="F75" s="8"/>
      <c r="G75" s="5"/>
      <c r="H75" s="8"/>
      <c r="I75" s="4"/>
      <c r="J75" s="5"/>
      <c r="K75" s="8"/>
      <c r="L75" s="5"/>
      <c r="M75" s="8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s="22" customFormat="1">
      <c r="A76" s="7"/>
      <c r="B76" s="19" t="str">
        <f>Udvar_31</f>
        <v>I. Tereprendezési munkák</v>
      </c>
      <c r="C76" s="4"/>
      <c r="D76" s="4"/>
      <c r="E76" s="5"/>
      <c r="F76" s="8"/>
      <c r="G76" s="5"/>
      <c r="H76" s="8"/>
      <c r="I76" s="4"/>
      <c r="J76" s="5"/>
      <c r="K76" s="15">
        <f>SUM(K67:K75)</f>
        <v>0</v>
      </c>
      <c r="L76" s="5"/>
      <c r="M76" s="15">
        <f>SUM(M67:M75)</f>
        <v>0</v>
      </c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s="22" customFormat="1">
      <c r="A77" s="7"/>
      <c r="B77" s="4"/>
      <c r="C77" s="4"/>
      <c r="D77" s="4"/>
      <c r="E77" s="5"/>
      <c r="F77" s="8"/>
      <c r="G77" s="5"/>
      <c r="H77" s="8"/>
      <c r="I77" s="4"/>
      <c r="J77" s="5"/>
      <c r="K77" s="8"/>
      <c r="L77" s="5"/>
      <c r="M77" s="8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s="22" customFormat="1">
      <c r="A78" s="7"/>
      <c r="B78" s="4"/>
      <c r="C78" s="4"/>
      <c r="D78" s="4"/>
      <c r="E78" s="5"/>
      <c r="F78" s="8"/>
      <c r="G78" s="5"/>
      <c r="H78" s="8"/>
      <c r="I78" s="20" t="s">
        <v>8</v>
      </c>
      <c r="J78" s="5"/>
      <c r="K78" s="112">
        <f>K76+M76</f>
        <v>0</v>
      </c>
      <c r="L78" s="112"/>
      <c r="M78" s="112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s="3" customFormat="1">
      <c r="A79" s="7"/>
      <c r="B79" s="4"/>
      <c r="C79" s="4"/>
      <c r="D79" s="4"/>
      <c r="E79" s="5"/>
      <c r="F79" s="8"/>
      <c r="G79" s="5"/>
      <c r="H79" s="8"/>
      <c r="I79" s="4"/>
      <c r="J79" s="5"/>
      <c r="K79" s="8"/>
      <c r="L79" s="5"/>
      <c r="M79" s="8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</row>
    <row r="80" spans="1:25" s="3" customFormat="1">
      <c r="A80" s="7"/>
      <c r="B80" s="19" t="str">
        <f>$B$22</f>
        <v>II. Burkolatok</v>
      </c>
      <c r="C80" s="4"/>
      <c r="D80" s="4"/>
      <c r="E80" s="5"/>
      <c r="F80" s="8"/>
      <c r="G80" s="5"/>
      <c r="H80" s="8"/>
      <c r="I80" s="4"/>
      <c r="J80" s="5"/>
      <c r="K80" s="8"/>
      <c r="L80" s="5"/>
      <c r="M80" s="8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</row>
    <row r="81" spans="1:25" s="3" customFormat="1">
      <c r="A81" s="7"/>
      <c r="B81" s="4"/>
      <c r="C81" s="4"/>
      <c r="D81" s="4"/>
      <c r="E81" s="5"/>
      <c r="F81" s="8"/>
      <c r="G81" s="5"/>
      <c r="H81" s="8"/>
      <c r="I81" s="4"/>
      <c r="J81" s="5"/>
      <c r="K81" s="8"/>
      <c r="L81" s="5"/>
      <c r="M81" s="8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</row>
    <row r="82" spans="1:25" s="3" customFormat="1">
      <c r="A82" s="7"/>
      <c r="B82" s="26" t="s">
        <v>74</v>
      </c>
      <c r="C82" s="4"/>
      <c r="D82" s="4"/>
      <c r="E82" s="5"/>
      <c r="F82" s="8"/>
      <c r="G82" s="5"/>
      <c r="H82" s="8"/>
      <c r="I82" s="4"/>
      <c r="J82" s="5"/>
      <c r="K82" s="8"/>
      <c r="L82" s="5"/>
      <c r="M82" s="8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</row>
    <row r="83" spans="1:25" s="3" customFormat="1">
      <c r="A83" s="7"/>
      <c r="B83" s="4"/>
      <c r="C83" s="4"/>
      <c r="D83" s="4"/>
      <c r="E83" s="5"/>
      <c r="F83" s="8"/>
      <c r="G83" s="5"/>
      <c r="H83" s="8"/>
      <c r="I83" s="4"/>
      <c r="J83" s="5"/>
      <c r="K83" s="8"/>
      <c r="L83" s="5"/>
      <c r="M83" s="8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</row>
    <row r="84" spans="1:25" s="3" customFormat="1">
      <c r="A84" s="7"/>
      <c r="B84" s="4"/>
      <c r="C84" s="4">
        <v>85.1</v>
      </c>
      <c r="D84" s="4" t="s">
        <v>0</v>
      </c>
      <c r="E84" s="5"/>
      <c r="F84" s="8"/>
      <c r="G84" s="5"/>
      <c r="H84" s="8"/>
      <c r="I84" s="4"/>
      <c r="J84" s="5"/>
      <c r="K84" s="8"/>
      <c r="L84" s="5"/>
      <c r="M84" s="8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</row>
    <row r="85" spans="1:25" s="3" customFormat="1">
      <c r="A85" s="7"/>
      <c r="B85" s="4"/>
      <c r="C85" s="4"/>
      <c r="D85" s="4"/>
      <c r="E85" s="5"/>
      <c r="F85" s="8"/>
      <c r="G85" s="5"/>
      <c r="H85" s="8"/>
      <c r="I85" s="4"/>
      <c r="J85" s="5"/>
      <c r="K85" s="8"/>
      <c r="L85" s="5"/>
      <c r="M85" s="8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</row>
    <row r="86" spans="1:25" s="3" customFormat="1">
      <c r="A86" s="7"/>
      <c r="B86" s="4" t="s">
        <v>80</v>
      </c>
      <c r="C86" s="4"/>
      <c r="D86" s="4"/>
      <c r="E86" s="5"/>
      <c r="F86" s="8"/>
      <c r="G86" s="5"/>
      <c r="H86" s="8"/>
      <c r="I86" s="4"/>
      <c r="J86" s="5"/>
      <c r="K86" s="8"/>
      <c r="L86" s="5"/>
      <c r="M86" s="8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</row>
    <row r="87" spans="1:25" s="3" customFormat="1">
      <c r="A87" s="7">
        <v>1</v>
      </c>
      <c r="B87" s="4" t="s">
        <v>21</v>
      </c>
      <c r="C87" s="4"/>
      <c r="D87" s="4"/>
      <c r="E87" s="5"/>
      <c r="F87" s="8"/>
      <c r="G87" s="5"/>
      <c r="H87" s="8"/>
      <c r="I87" s="4"/>
      <c r="J87" s="5"/>
      <c r="K87" s="8"/>
      <c r="L87" s="5"/>
      <c r="M87" s="8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</row>
    <row r="88" spans="1:25" s="3" customFormat="1">
      <c r="A88" s="7"/>
      <c r="B88" s="4" t="s">
        <v>81</v>
      </c>
      <c r="C88" s="4"/>
      <c r="D88" s="4"/>
      <c r="E88" s="5"/>
      <c r="F88" s="8"/>
      <c r="G88" s="5"/>
      <c r="H88" s="8"/>
      <c r="I88" s="4"/>
      <c r="J88" s="5"/>
      <c r="K88" s="8"/>
      <c r="L88" s="5"/>
      <c r="M88" s="8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</row>
    <row r="89" spans="1:25" s="3" customFormat="1">
      <c r="A89" s="7"/>
      <c r="B89" s="4" t="s">
        <v>82</v>
      </c>
      <c r="C89" s="4"/>
      <c r="D89" s="4"/>
      <c r="E89" s="5"/>
      <c r="F89" s="8"/>
      <c r="G89" s="5"/>
      <c r="H89" s="8"/>
      <c r="I89" s="4"/>
      <c r="J89" s="5"/>
      <c r="K89" s="8"/>
      <c r="L89" s="5"/>
      <c r="M89" s="8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</row>
    <row r="90" spans="1:25" s="3" customFormat="1">
      <c r="A90" s="7"/>
      <c r="B90" s="4"/>
      <c r="C90" s="4"/>
      <c r="D90" s="4"/>
      <c r="E90" s="5"/>
      <c r="F90" s="8"/>
      <c r="G90" s="5"/>
      <c r="H90" s="8"/>
      <c r="I90" s="4"/>
      <c r="J90" s="5"/>
      <c r="K90" s="8"/>
      <c r="L90" s="5"/>
      <c r="M90" s="8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</row>
    <row r="91" spans="1:25" s="3" customFormat="1">
      <c r="A91" s="7"/>
      <c r="B91" s="4"/>
      <c r="C91" s="4">
        <f>ROUNDUP(C84*N91,1)</f>
        <v>17.100000000000001</v>
      </c>
      <c r="D91" s="4" t="s">
        <v>9</v>
      </c>
      <c r="E91" s="5" t="s">
        <v>3</v>
      </c>
      <c r="F91" s="8">
        <v>0</v>
      </c>
      <c r="G91" s="5" t="s">
        <v>4</v>
      </c>
      <c r="H91" s="8">
        <v>0</v>
      </c>
      <c r="I91" s="4"/>
      <c r="J91" s="5" t="s">
        <v>5</v>
      </c>
      <c r="K91" s="8">
        <f>ROUND(C91*F91,)</f>
        <v>0</v>
      </c>
      <c r="L91" s="5" t="s">
        <v>6</v>
      </c>
      <c r="M91" s="8">
        <f>ROUND(C91*H91,)</f>
        <v>0</v>
      </c>
      <c r="N91" s="39">
        <v>0.2</v>
      </c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</row>
    <row r="92" spans="1:25" s="3" customFormat="1">
      <c r="A92" s="7"/>
      <c r="B92" s="4"/>
      <c r="C92" s="4"/>
      <c r="D92" s="4"/>
      <c r="E92" s="5"/>
      <c r="F92" s="8"/>
      <c r="G92" s="5"/>
      <c r="H92" s="8"/>
      <c r="I92" s="4"/>
      <c r="J92" s="5"/>
      <c r="K92" s="8"/>
      <c r="L92" s="5"/>
      <c r="M92" s="8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</row>
    <row r="93" spans="1:25" s="3" customFormat="1">
      <c r="A93" s="7"/>
      <c r="B93" s="4" t="s">
        <v>75</v>
      </c>
      <c r="C93" s="4"/>
      <c r="D93" s="4"/>
      <c r="E93" s="5"/>
      <c r="F93" s="8"/>
      <c r="G93" s="5"/>
      <c r="H93" s="8"/>
      <c r="I93" s="4"/>
      <c r="J93" s="5"/>
      <c r="K93" s="8"/>
      <c r="L93" s="5"/>
      <c r="M93" s="8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s="3" customFormat="1">
      <c r="A94" s="7">
        <f>MAX($A$87:A93)+1</f>
        <v>2</v>
      </c>
      <c r="B94" s="4" t="s">
        <v>16</v>
      </c>
      <c r="C94" s="4"/>
      <c r="D94" s="4"/>
      <c r="E94" s="5"/>
      <c r="F94" s="8"/>
      <c r="G94" s="5"/>
      <c r="H94" s="8"/>
      <c r="I94" s="4"/>
      <c r="J94" s="5"/>
      <c r="K94" s="8"/>
      <c r="L94" s="5"/>
      <c r="M94" s="8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</row>
    <row r="95" spans="1:25" s="3" customFormat="1">
      <c r="A95" s="7"/>
      <c r="B95" s="4" t="s">
        <v>14</v>
      </c>
      <c r="C95" s="4"/>
      <c r="D95" s="4"/>
      <c r="E95" s="5"/>
      <c r="F95" s="8"/>
      <c r="G95" s="5"/>
      <c r="H95" s="8"/>
      <c r="I95" s="4"/>
      <c r="J95" s="5"/>
      <c r="K95" s="8"/>
      <c r="L95" s="5"/>
      <c r="M95" s="8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</row>
    <row r="96" spans="1:25" s="3" customFormat="1">
      <c r="A96" s="7"/>
      <c r="B96" s="4"/>
      <c r="C96" s="4"/>
      <c r="D96" s="4"/>
      <c r="E96" s="5"/>
      <c r="F96" s="8"/>
      <c r="G96" s="5"/>
      <c r="H96" s="8"/>
      <c r="I96" s="4"/>
      <c r="J96" s="5"/>
      <c r="K96" s="8"/>
      <c r="L96" s="5"/>
      <c r="M96" s="8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</row>
    <row r="97" spans="1:25" s="3" customFormat="1">
      <c r="A97" s="7"/>
      <c r="B97" s="4"/>
      <c r="C97" s="4">
        <f>C84</f>
        <v>85.1</v>
      </c>
      <c r="D97" s="4" t="s">
        <v>0</v>
      </c>
      <c r="E97" s="5" t="s">
        <v>3</v>
      </c>
      <c r="F97" s="8">
        <f>'Nagy udvar'!F97</f>
        <v>0</v>
      </c>
      <c r="G97" s="5" t="s">
        <v>4</v>
      </c>
      <c r="H97" s="8">
        <v>0</v>
      </c>
      <c r="I97" s="4"/>
      <c r="J97" s="5" t="s">
        <v>5</v>
      </c>
      <c r="K97" s="8">
        <f>ROUND(C97*F97,)</f>
        <v>0</v>
      </c>
      <c r="L97" s="5" t="s">
        <v>6</v>
      </c>
      <c r="M97" s="8">
        <f>ROUND(C97*H97,)</f>
        <v>0</v>
      </c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</row>
    <row r="98" spans="1:25" s="3" customFormat="1">
      <c r="A98" s="7"/>
      <c r="B98" s="4"/>
      <c r="C98" s="4"/>
      <c r="D98" s="4"/>
      <c r="E98" s="5"/>
      <c r="F98" s="8"/>
      <c r="G98" s="5"/>
      <c r="H98" s="8"/>
      <c r="I98" s="4"/>
      <c r="J98" s="5"/>
      <c r="K98" s="8"/>
      <c r="L98" s="5"/>
      <c r="M98" s="8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</row>
    <row r="99" spans="1:25" s="3" customFormat="1">
      <c r="A99" s="7"/>
      <c r="B99" s="4" t="s">
        <v>77</v>
      </c>
      <c r="C99" s="4"/>
      <c r="D99" s="4"/>
      <c r="E99" s="5"/>
      <c r="F99" s="8"/>
      <c r="G99" s="5"/>
      <c r="H99" s="8"/>
      <c r="I99" s="4"/>
      <c r="J99" s="5"/>
      <c r="K99" s="8"/>
      <c r="L99" s="5"/>
      <c r="M99" s="8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</row>
    <row r="100" spans="1:25" s="3" customFormat="1">
      <c r="A100" s="7">
        <f>MAX($A$87:A99)+1</f>
        <v>3</v>
      </c>
      <c r="B100" s="4" t="s">
        <v>78</v>
      </c>
      <c r="C100" s="4"/>
      <c r="D100" s="4"/>
      <c r="E100" s="5"/>
      <c r="F100" s="8"/>
      <c r="G100" s="5"/>
      <c r="H100" s="8"/>
      <c r="I100" s="4"/>
      <c r="J100" s="5"/>
      <c r="K100" s="8"/>
      <c r="L100" s="5"/>
      <c r="M100" s="8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</row>
    <row r="101" spans="1:25" s="3" customFormat="1">
      <c r="A101" s="7"/>
      <c r="B101" s="4" t="s">
        <v>79</v>
      </c>
      <c r="C101" s="4"/>
      <c r="D101" s="4"/>
      <c r="E101" s="5"/>
      <c r="F101" s="8"/>
      <c r="G101" s="5"/>
      <c r="H101" s="8"/>
      <c r="I101" s="4"/>
      <c r="J101" s="5"/>
      <c r="K101" s="8"/>
      <c r="L101" s="5"/>
      <c r="M101" s="8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s="3" customFormat="1">
      <c r="A102" s="7"/>
      <c r="B102" s="4"/>
      <c r="C102" s="4"/>
      <c r="D102" s="4"/>
      <c r="E102" s="5"/>
      <c r="F102" s="8"/>
      <c r="G102" s="5"/>
      <c r="H102" s="8"/>
      <c r="I102" s="4"/>
      <c r="J102" s="5"/>
      <c r="K102" s="8"/>
      <c r="L102" s="5"/>
      <c r="M102" s="8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</row>
    <row r="103" spans="1:25" s="3" customFormat="1">
      <c r="A103" s="7"/>
      <c r="B103" s="4"/>
      <c r="C103" s="4">
        <f>ROUNDUP(C84*N103,1)</f>
        <v>19.600000000000001</v>
      </c>
      <c r="D103" s="4" t="s">
        <v>9</v>
      </c>
      <c r="E103" s="5" t="s">
        <v>3</v>
      </c>
      <c r="F103" s="8">
        <v>0</v>
      </c>
      <c r="G103" s="5" t="s">
        <v>4</v>
      </c>
      <c r="H103" s="8">
        <v>0</v>
      </c>
      <c r="I103" s="4"/>
      <c r="J103" s="5" t="s">
        <v>5</v>
      </c>
      <c r="K103" s="8">
        <f>ROUND(C103*F103,)</f>
        <v>0</v>
      </c>
      <c r="L103" s="5" t="s">
        <v>6</v>
      </c>
      <c r="M103" s="8">
        <f>ROUND(C103*H103,)</f>
        <v>0</v>
      </c>
      <c r="N103" s="39">
        <v>0.23</v>
      </c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</row>
    <row r="104" spans="1:25" s="6" customFormat="1">
      <c r="A104" s="7"/>
      <c r="B104" s="4"/>
      <c r="C104" s="4"/>
      <c r="D104" s="4"/>
      <c r="E104" s="5"/>
      <c r="F104" s="8"/>
      <c r="G104" s="5"/>
      <c r="H104" s="8"/>
      <c r="I104" s="4"/>
      <c r="J104" s="5"/>
      <c r="K104" s="8"/>
      <c r="L104" s="5"/>
      <c r="M104" s="8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s="6" customFormat="1">
      <c r="A105" s="7"/>
      <c r="B105" s="4" t="s">
        <v>76</v>
      </c>
      <c r="C105" s="4"/>
      <c r="D105" s="4"/>
      <c r="E105" s="5"/>
      <c r="F105" s="8"/>
      <c r="G105" s="5"/>
      <c r="H105" s="8"/>
      <c r="I105" s="4"/>
      <c r="J105" s="5"/>
      <c r="K105" s="8"/>
      <c r="L105" s="5"/>
      <c r="M105" s="8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s="6" customFormat="1">
      <c r="A106" s="7">
        <f>MAX($A$87:A105)+1</f>
        <v>4</v>
      </c>
      <c r="B106" s="4" t="s">
        <v>12</v>
      </c>
      <c r="C106" s="4"/>
      <c r="D106" s="4"/>
      <c r="E106" s="5"/>
      <c r="F106" s="8"/>
      <c r="G106" s="5"/>
      <c r="H106" s="8"/>
      <c r="I106" s="4"/>
      <c r="J106" s="5"/>
      <c r="K106" s="8"/>
      <c r="L106" s="5"/>
      <c r="M106" s="8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s="6" customFormat="1">
      <c r="A107" s="7"/>
      <c r="B107" s="4"/>
      <c r="C107" s="4"/>
      <c r="D107" s="4"/>
      <c r="E107" s="5"/>
      <c r="F107" s="8"/>
      <c r="G107" s="5"/>
      <c r="H107" s="8"/>
      <c r="I107" s="4"/>
      <c r="J107" s="5"/>
      <c r="K107" s="8"/>
      <c r="L107" s="5"/>
      <c r="M107" s="8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s="6" customFormat="1">
      <c r="A108" s="7"/>
      <c r="B108" s="4"/>
      <c r="C108" s="4">
        <f>C91</f>
        <v>17.100000000000001</v>
      </c>
      <c r="D108" s="4" t="s">
        <v>0</v>
      </c>
      <c r="E108" s="5" t="s">
        <v>3</v>
      </c>
      <c r="F108" s="8">
        <f>'Nagy udvar'!F108</f>
        <v>0</v>
      </c>
      <c r="G108" s="5" t="s">
        <v>4</v>
      </c>
      <c r="H108" s="8">
        <v>0</v>
      </c>
      <c r="I108" s="4"/>
      <c r="J108" s="5" t="s">
        <v>5</v>
      </c>
      <c r="K108" s="8">
        <f>ROUND(C108*F108,)</f>
        <v>0</v>
      </c>
      <c r="L108" s="5" t="s">
        <v>6</v>
      </c>
      <c r="M108" s="8">
        <f>ROUND(C108*H108,)</f>
        <v>0</v>
      </c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s="6" customFormat="1">
      <c r="A109" s="7"/>
      <c r="B109" s="4"/>
      <c r="C109" s="4"/>
      <c r="D109" s="4"/>
      <c r="E109" s="5"/>
      <c r="F109" s="8"/>
      <c r="G109" s="5"/>
      <c r="H109" s="8"/>
      <c r="I109" s="4"/>
      <c r="J109" s="5"/>
      <c r="K109" s="8"/>
      <c r="L109" s="5"/>
      <c r="M109" s="8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s="6" customFormat="1">
      <c r="A110" s="7"/>
      <c r="B110" s="4" t="s">
        <v>83</v>
      </c>
      <c r="C110" s="4"/>
      <c r="D110" s="4"/>
      <c r="E110" s="5"/>
      <c r="F110" s="8"/>
      <c r="G110" s="5"/>
      <c r="H110" s="8"/>
      <c r="I110" s="4"/>
      <c r="J110" s="5"/>
      <c r="K110" s="8"/>
      <c r="L110" s="5"/>
      <c r="M110" s="8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 s="6" customFormat="1">
      <c r="A111" s="7">
        <f>MAX($A$87:A110)+1</f>
        <v>5</v>
      </c>
      <c r="B111" s="4" t="s">
        <v>853</v>
      </c>
      <c r="C111" s="4"/>
      <c r="D111" s="4"/>
      <c r="E111" s="5"/>
      <c r="F111" s="8"/>
      <c r="G111" s="5"/>
      <c r="H111" s="8"/>
      <c r="I111" s="4"/>
      <c r="J111" s="5"/>
      <c r="K111" s="8"/>
      <c r="L111" s="5"/>
      <c r="M111" s="8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s="6" customFormat="1">
      <c r="A112" s="7"/>
      <c r="B112" s="4" t="s">
        <v>84</v>
      </c>
      <c r="C112" s="4"/>
      <c r="D112" s="4"/>
      <c r="E112" s="5"/>
      <c r="F112" s="8"/>
      <c r="G112" s="5"/>
      <c r="H112" s="8"/>
      <c r="I112" s="4"/>
      <c r="J112" s="5"/>
      <c r="K112" s="8"/>
      <c r="L112" s="5"/>
      <c r="M112" s="8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s="6" customFormat="1">
      <c r="A113" s="7"/>
      <c r="B113" s="4"/>
      <c r="C113" s="4"/>
      <c r="D113" s="4"/>
      <c r="E113" s="5"/>
      <c r="F113" s="8"/>
      <c r="G113" s="5"/>
      <c r="H113" s="8"/>
      <c r="I113" s="4"/>
      <c r="J113" s="5"/>
      <c r="K113" s="8"/>
      <c r="L113" s="5"/>
      <c r="M113" s="8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s="6" customFormat="1">
      <c r="A114" s="7"/>
      <c r="B114" s="4"/>
      <c r="C114" s="4">
        <f>C84</f>
        <v>85.1</v>
      </c>
      <c r="D114" s="4" t="s">
        <v>0</v>
      </c>
      <c r="E114" s="5" t="s">
        <v>3</v>
      </c>
      <c r="F114" s="8">
        <v>0</v>
      </c>
      <c r="G114" s="5" t="s">
        <v>4</v>
      </c>
      <c r="H114" s="8">
        <v>0</v>
      </c>
      <c r="I114" s="4"/>
      <c r="J114" s="5" t="s">
        <v>5</v>
      </c>
      <c r="K114" s="8">
        <f>ROUND(C114*F114,)</f>
        <v>0</v>
      </c>
      <c r="L114" s="5" t="s">
        <v>6</v>
      </c>
      <c r="M114" s="8">
        <f>ROUND(C114*H114,)</f>
        <v>0</v>
      </c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s="6" customFormat="1">
      <c r="A115" s="7"/>
      <c r="B115" s="4"/>
      <c r="C115" s="4"/>
      <c r="D115" s="4"/>
      <c r="E115" s="5"/>
      <c r="F115" s="8"/>
      <c r="G115" s="5"/>
      <c r="H115" s="8"/>
      <c r="I115" s="4"/>
      <c r="J115" s="5"/>
      <c r="K115" s="8"/>
      <c r="L115" s="5"/>
      <c r="M115" s="8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s="3" customFormat="1">
      <c r="A116" s="7"/>
      <c r="B116" s="26" t="s">
        <v>85</v>
      </c>
      <c r="C116" s="4"/>
      <c r="D116" s="4"/>
      <c r="E116" s="5"/>
      <c r="F116" s="8"/>
      <c r="G116" s="5"/>
      <c r="H116" s="8"/>
      <c r="I116" s="4"/>
      <c r="J116" s="5"/>
      <c r="K116" s="8"/>
      <c r="L116" s="5"/>
      <c r="M116" s="8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</row>
    <row r="117" spans="1:25" s="3" customFormat="1">
      <c r="A117" s="7"/>
      <c r="B117" s="4"/>
      <c r="C117" s="4"/>
      <c r="D117" s="4"/>
      <c r="E117" s="5"/>
      <c r="F117" s="8"/>
      <c r="G117" s="5"/>
      <c r="H117" s="8"/>
      <c r="I117" s="4"/>
      <c r="J117" s="5"/>
      <c r="K117" s="8"/>
      <c r="L117" s="5"/>
      <c r="M117" s="8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</row>
    <row r="118" spans="1:25" s="3" customFormat="1">
      <c r="A118" s="7"/>
      <c r="B118" s="4"/>
      <c r="C118" s="4">
        <v>26.8</v>
      </c>
      <c r="D118" s="4" t="s">
        <v>0</v>
      </c>
      <c r="E118" s="5"/>
      <c r="F118" s="8"/>
      <c r="G118" s="5"/>
      <c r="H118" s="8"/>
      <c r="I118" s="4"/>
      <c r="J118" s="5"/>
      <c r="K118" s="8"/>
      <c r="L118" s="5"/>
      <c r="M118" s="8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</row>
    <row r="119" spans="1:25" s="3" customFormat="1">
      <c r="A119" s="7"/>
      <c r="B119" s="4"/>
      <c r="C119" s="4"/>
      <c r="D119" s="4"/>
      <c r="E119" s="5"/>
      <c r="F119" s="8"/>
      <c r="G119" s="5"/>
      <c r="H119" s="8"/>
      <c r="I119" s="4"/>
      <c r="J119" s="5"/>
      <c r="K119" s="8"/>
      <c r="L119" s="5"/>
      <c r="M119" s="8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</row>
    <row r="120" spans="1:25" s="3" customFormat="1">
      <c r="A120" s="7"/>
      <c r="B120" s="4" t="s">
        <v>20</v>
      </c>
      <c r="C120" s="4"/>
      <c r="D120" s="4"/>
      <c r="E120" s="5"/>
      <c r="F120" s="8"/>
      <c r="G120" s="5"/>
      <c r="H120" s="8"/>
      <c r="I120" s="4"/>
      <c r="J120" s="5"/>
      <c r="K120" s="8"/>
      <c r="L120" s="5"/>
      <c r="M120" s="8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</row>
    <row r="121" spans="1:25" s="3" customFormat="1">
      <c r="A121" s="7">
        <f>MAX($A$87:A120)+1</f>
        <v>6</v>
      </c>
      <c r="B121" s="4" t="s">
        <v>86</v>
      </c>
      <c r="C121" s="4"/>
      <c r="D121" s="4"/>
      <c r="E121" s="5"/>
      <c r="F121" s="8"/>
      <c r="G121" s="5"/>
      <c r="H121" s="8"/>
      <c r="I121" s="4"/>
      <c r="J121" s="5"/>
      <c r="K121" s="8"/>
      <c r="L121" s="5"/>
      <c r="M121" s="8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</row>
    <row r="122" spans="1:25" s="3" customFormat="1">
      <c r="A122" s="7"/>
      <c r="B122" s="4" t="s">
        <v>87</v>
      </c>
      <c r="C122" s="4"/>
      <c r="D122" s="4"/>
      <c r="E122" s="5"/>
      <c r="F122" s="8"/>
      <c r="G122" s="5"/>
      <c r="H122" s="8"/>
      <c r="I122" s="4"/>
      <c r="J122" s="5"/>
      <c r="K122" s="8"/>
      <c r="L122" s="5"/>
      <c r="M122" s="8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</row>
    <row r="123" spans="1:25" s="3" customFormat="1">
      <c r="A123" s="7"/>
      <c r="B123" s="4"/>
      <c r="C123" s="4"/>
      <c r="D123" s="4"/>
      <c r="E123" s="5"/>
      <c r="F123" s="8"/>
      <c r="G123" s="5"/>
      <c r="H123" s="8"/>
      <c r="I123" s="4"/>
      <c r="J123" s="5"/>
      <c r="K123" s="8"/>
      <c r="L123" s="5"/>
      <c r="M123" s="8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</row>
    <row r="124" spans="1:25" s="3" customFormat="1">
      <c r="A124" s="7"/>
      <c r="B124" s="4"/>
      <c r="C124" s="4">
        <f>C118</f>
        <v>26.8</v>
      </c>
      <c r="D124" s="4" t="s">
        <v>0</v>
      </c>
      <c r="E124" s="5" t="s">
        <v>3</v>
      </c>
      <c r="F124" s="8">
        <v>0</v>
      </c>
      <c r="G124" s="5" t="s">
        <v>4</v>
      </c>
      <c r="H124" s="8">
        <v>0</v>
      </c>
      <c r="I124" s="4"/>
      <c r="J124" s="5" t="s">
        <v>5</v>
      </c>
      <c r="K124" s="8">
        <f>ROUND(C124*F124,)</f>
        <v>0</v>
      </c>
      <c r="L124" s="5" t="s">
        <v>6</v>
      </c>
      <c r="M124" s="8">
        <f>ROUND(C124*H124,)</f>
        <v>0</v>
      </c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1:25" s="6" customFormat="1">
      <c r="A125" s="7"/>
      <c r="B125" s="4"/>
      <c r="C125" s="4"/>
      <c r="D125" s="4"/>
      <c r="E125" s="5"/>
      <c r="F125" s="8"/>
      <c r="G125" s="5"/>
      <c r="H125" s="8"/>
      <c r="I125" s="4"/>
      <c r="J125" s="5"/>
      <c r="K125" s="8"/>
      <c r="L125" s="5"/>
      <c r="M125" s="8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s="3" customFormat="1">
      <c r="A126" s="7"/>
      <c r="B126" s="26" t="s">
        <v>88</v>
      </c>
      <c r="C126" s="4"/>
      <c r="D126" s="4"/>
      <c r="E126" s="5"/>
      <c r="F126" s="8"/>
      <c r="G126" s="5"/>
      <c r="H126" s="8"/>
      <c r="I126" s="4"/>
      <c r="J126" s="5"/>
      <c r="K126" s="8"/>
      <c r="L126" s="5"/>
      <c r="M126" s="8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</row>
    <row r="127" spans="1:25" s="3" customFormat="1">
      <c r="A127" s="7"/>
      <c r="B127" s="4"/>
      <c r="C127" s="4"/>
      <c r="D127" s="4"/>
      <c r="E127" s="5"/>
      <c r="F127" s="8"/>
      <c r="G127" s="5"/>
      <c r="H127" s="8"/>
      <c r="I127" s="4"/>
      <c r="J127" s="5"/>
      <c r="K127" s="8"/>
      <c r="L127" s="5"/>
      <c r="M127" s="8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</row>
    <row r="128" spans="1:25" s="3" customFormat="1">
      <c r="A128" s="7"/>
      <c r="B128" s="4"/>
      <c r="C128" s="4">
        <v>73</v>
      </c>
      <c r="D128" s="4" t="s">
        <v>0</v>
      </c>
      <c r="E128" s="5"/>
      <c r="F128" s="8"/>
      <c r="G128" s="5"/>
      <c r="H128" s="8"/>
      <c r="I128" s="4"/>
      <c r="J128" s="5"/>
      <c r="K128" s="8"/>
      <c r="L128" s="5"/>
      <c r="M128" s="8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</row>
    <row r="129" spans="1:25" s="3" customFormat="1">
      <c r="A129" s="7"/>
      <c r="B129" s="4"/>
      <c r="C129" s="4"/>
      <c r="D129" s="4"/>
      <c r="E129" s="5"/>
      <c r="F129" s="8"/>
      <c r="G129" s="5"/>
      <c r="H129" s="8"/>
      <c r="I129" s="4"/>
      <c r="J129" s="5"/>
      <c r="K129" s="8"/>
      <c r="L129" s="5"/>
      <c r="M129" s="8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</row>
    <row r="130" spans="1:25" s="3" customFormat="1">
      <c r="A130" s="7"/>
      <c r="B130" s="4" t="s">
        <v>89</v>
      </c>
      <c r="C130" s="4"/>
      <c r="D130" s="4"/>
      <c r="E130" s="5"/>
      <c r="F130" s="8"/>
      <c r="G130" s="5"/>
      <c r="H130" s="8"/>
      <c r="I130" s="4"/>
      <c r="J130" s="5"/>
      <c r="K130" s="8"/>
      <c r="L130" s="5"/>
      <c r="M130" s="8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</row>
    <row r="131" spans="1:25" s="3" customFormat="1">
      <c r="A131" s="7">
        <f>MAX($A$87:A130)+1</f>
        <v>7</v>
      </c>
      <c r="B131" s="4" t="s">
        <v>90</v>
      </c>
      <c r="C131" s="4"/>
      <c r="D131" s="4"/>
      <c r="E131" s="5"/>
      <c r="F131" s="8"/>
      <c r="G131" s="5"/>
      <c r="H131" s="8"/>
      <c r="I131" s="4"/>
      <c r="J131" s="5"/>
      <c r="K131" s="8"/>
      <c r="L131" s="5"/>
      <c r="M131" s="8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</row>
    <row r="132" spans="1:25" s="3" customFormat="1">
      <c r="A132" s="7"/>
      <c r="B132" s="4" t="s">
        <v>231</v>
      </c>
      <c r="C132" s="4"/>
      <c r="D132" s="4"/>
      <c r="E132" s="5"/>
      <c r="F132" s="8"/>
      <c r="G132" s="5"/>
      <c r="H132" s="8"/>
      <c r="I132" s="4"/>
      <c r="J132" s="5"/>
      <c r="K132" s="8"/>
      <c r="L132" s="5"/>
      <c r="M132" s="8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</row>
    <row r="133" spans="1:25" s="3" customFormat="1">
      <c r="A133" s="7"/>
      <c r="B133" s="4"/>
      <c r="C133" s="4"/>
      <c r="D133" s="4"/>
      <c r="E133" s="5"/>
      <c r="F133" s="8"/>
      <c r="G133" s="5"/>
      <c r="H133" s="8"/>
      <c r="I133" s="4"/>
      <c r="J133" s="5"/>
      <c r="K133" s="8"/>
      <c r="L133" s="5"/>
      <c r="M133" s="8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</row>
    <row r="134" spans="1:25" s="3" customFormat="1">
      <c r="A134" s="7"/>
      <c r="B134" s="4"/>
      <c r="C134" s="4">
        <f>C128</f>
        <v>73</v>
      </c>
      <c r="D134" s="4" t="s">
        <v>0</v>
      </c>
      <c r="E134" s="5" t="s">
        <v>3</v>
      </c>
      <c r="F134" s="8">
        <v>0</v>
      </c>
      <c r="G134" s="5" t="s">
        <v>4</v>
      </c>
      <c r="H134" s="8">
        <v>0</v>
      </c>
      <c r="I134" s="4"/>
      <c r="J134" s="5" t="s">
        <v>5</v>
      </c>
      <c r="K134" s="8">
        <f>ROUND(C134*F134,)</f>
        <v>0</v>
      </c>
      <c r="L134" s="5" t="s">
        <v>6</v>
      </c>
      <c r="M134" s="8">
        <f>ROUND(C134*H134,)</f>
        <v>0</v>
      </c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</row>
    <row r="135" spans="1:25" s="6" customFormat="1">
      <c r="A135" s="7"/>
      <c r="B135" s="4"/>
      <c r="C135" s="4"/>
      <c r="D135" s="4"/>
      <c r="E135" s="5"/>
      <c r="F135" s="8"/>
      <c r="G135" s="5"/>
      <c r="H135" s="8"/>
      <c r="I135" s="4"/>
      <c r="J135" s="5"/>
      <c r="K135" s="8"/>
      <c r="L135" s="5"/>
      <c r="M135" s="8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s="3" customFormat="1">
      <c r="A136" s="7"/>
      <c r="B136" s="26" t="s">
        <v>91</v>
      </c>
      <c r="C136" s="4"/>
      <c r="D136" s="4"/>
      <c r="E136" s="5"/>
      <c r="F136" s="8"/>
      <c r="G136" s="5"/>
      <c r="H136" s="8"/>
      <c r="I136" s="4"/>
      <c r="J136" s="5"/>
      <c r="K136" s="8"/>
      <c r="L136" s="5"/>
      <c r="M136" s="8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</row>
    <row r="137" spans="1:25" s="3" customFormat="1">
      <c r="A137" s="7"/>
      <c r="B137" s="4"/>
      <c r="C137" s="4"/>
      <c r="D137" s="4"/>
      <c r="E137" s="5"/>
      <c r="F137" s="8"/>
      <c r="G137" s="5"/>
      <c r="H137" s="8"/>
      <c r="I137" s="4"/>
      <c r="J137" s="5"/>
      <c r="K137" s="8"/>
      <c r="L137" s="5"/>
      <c r="M137" s="8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</row>
    <row r="138" spans="1:25" s="3" customFormat="1">
      <c r="A138" s="7"/>
      <c r="B138" s="4"/>
      <c r="C138" s="4">
        <v>12.8</v>
      </c>
      <c r="D138" s="4" t="s">
        <v>0</v>
      </c>
      <c r="E138" s="5"/>
      <c r="F138" s="8"/>
      <c r="G138" s="5"/>
      <c r="H138" s="8"/>
      <c r="I138" s="4"/>
      <c r="J138" s="5"/>
      <c r="K138" s="8"/>
      <c r="L138" s="5"/>
      <c r="M138" s="8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</row>
    <row r="139" spans="1:25" s="6" customFormat="1">
      <c r="A139" s="7"/>
      <c r="B139" s="4"/>
      <c r="C139" s="4"/>
      <c r="D139" s="4"/>
      <c r="E139" s="5"/>
      <c r="F139" s="8"/>
      <c r="G139" s="5"/>
      <c r="H139" s="8"/>
      <c r="I139" s="4"/>
      <c r="J139" s="5"/>
      <c r="K139" s="8"/>
      <c r="L139" s="5"/>
      <c r="M139" s="8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s="6" customFormat="1">
      <c r="A140" s="7"/>
      <c r="B140" s="4" t="s">
        <v>92</v>
      </c>
      <c r="C140" s="4"/>
      <c r="D140" s="4"/>
      <c r="E140" s="5"/>
      <c r="F140" s="8"/>
      <c r="G140" s="5"/>
      <c r="H140" s="8"/>
      <c r="I140" s="4"/>
      <c r="J140" s="5"/>
      <c r="K140" s="8"/>
      <c r="L140" s="5"/>
      <c r="M140" s="8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s="6" customFormat="1">
      <c r="A141" s="7">
        <f>MAX($A$87:A140)+1</f>
        <v>8</v>
      </c>
      <c r="B141" s="4" t="s">
        <v>22</v>
      </c>
      <c r="C141" s="4"/>
      <c r="D141" s="4"/>
      <c r="E141" s="5"/>
      <c r="F141" s="8"/>
      <c r="G141" s="5"/>
      <c r="H141" s="8"/>
      <c r="I141" s="4"/>
      <c r="J141" s="5"/>
      <c r="K141" s="8"/>
      <c r="L141" s="5"/>
      <c r="M141" s="8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s="6" customFormat="1">
      <c r="A142" s="7"/>
      <c r="B142" s="4" t="s">
        <v>24</v>
      </c>
      <c r="C142" s="4"/>
      <c r="D142" s="4"/>
      <c r="E142" s="5"/>
      <c r="F142" s="8"/>
      <c r="G142" s="5"/>
      <c r="H142" s="8"/>
      <c r="I142" s="4"/>
      <c r="J142" s="5"/>
      <c r="K142" s="8"/>
      <c r="L142" s="5"/>
      <c r="M142" s="8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s="6" customFormat="1">
      <c r="A143" s="7"/>
      <c r="B143" s="4" t="s">
        <v>25</v>
      </c>
      <c r="C143" s="4"/>
      <c r="D143" s="4"/>
      <c r="E143" s="5"/>
      <c r="F143" s="8"/>
      <c r="G143" s="5"/>
      <c r="H143" s="8"/>
      <c r="I143" s="4"/>
      <c r="J143" s="5"/>
      <c r="K143" s="8"/>
      <c r="L143" s="5"/>
      <c r="M143" s="8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s="6" customFormat="1">
      <c r="A144" s="7"/>
      <c r="B144" s="4" t="s">
        <v>23</v>
      </c>
      <c r="C144" s="4"/>
      <c r="D144" s="4"/>
      <c r="E144" s="5"/>
      <c r="F144" s="8"/>
      <c r="G144" s="5"/>
      <c r="H144" s="8"/>
      <c r="I144" s="4"/>
      <c r="J144" s="5"/>
      <c r="K144" s="8"/>
      <c r="L144" s="5"/>
      <c r="M144" s="8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 s="6" customFormat="1">
      <c r="A145" s="7"/>
      <c r="B145" s="4"/>
      <c r="C145" s="4"/>
      <c r="D145" s="4"/>
      <c r="E145" s="5"/>
      <c r="F145" s="8"/>
      <c r="G145" s="5"/>
      <c r="H145" s="8"/>
      <c r="I145" s="4"/>
      <c r="J145" s="5"/>
      <c r="K145" s="8"/>
      <c r="L145" s="5"/>
      <c r="M145" s="8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 s="6" customFormat="1">
      <c r="A146" s="7"/>
      <c r="B146" s="4"/>
      <c r="C146" s="4">
        <f>ROUNDUP(C138*N146,1)</f>
        <v>6.4</v>
      </c>
      <c r="D146" s="4" t="s">
        <v>9</v>
      </c>
      <c r="E146" s="5" t="s">
        <v>3</v>
      </c>
      <c r="F146" s="8">
        <v>0</v>
      </c>
      <c r="G146" s="5" t="s">
        <v>4</v>
      </c>
      <c r="H146" s="8">
        <v>0</v>
      </c>
      <c r="I146" s="4"/>
      <c r="J146" s="5" t="s">
        <v>5</v>
      </c>
      <c r="K146" s="8">
        <f>ROUND(C146*F146,)</f>
        <v>0</v>
      </c>
      <c r="L146" s="5" t="s">
        <v>6</v>
      </c>
      <c r="M146" s="8">
        <f>ROUND(C146*H146,)</f>
        <v>0</v>
      </c>
      <c r="N146" s="43">
        <v>0.5</v>
      </c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 s="6" customFormat="1">
      <c r="A147" s="7"/>
      <c r="B147" s="4"/>
      <c r="C147" s="4"/>
      <c r="D147" s="4"/>
      <c r="E147" s="5"/>
      <c r="F147" s="8"/>
      <c r="G147" s="5"/>
      <c r="H147" s="8"/>
      <c r="I147" s="4"/>
      <c r="J147" s="5"/>
      <c r="K147" s="8"/>
      <c r="L147" s="5"/>
      <c r="M147" s="8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s="6" customFormat="1">
      <c r="A148" s="7"/>
      <c r="B148" s="26" t="s">
        <v>31</v>
      </c>
      <c r="C148" s="4"/>
      <c r="D148" s="4"/>
      <c r="E148" s="5"/>
      <c r="F148" s="8"/>
      <c r="G148" s="5"/>
      <c r="H148" s="8"/>
      <c r="I148" s="4"/>
      <c r="J148" s="5"/>
      <c r="K148" s="8"/>
      <c r="L148" s="5"/>
      <c r="M148" s="8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s="6" customFormat="1">
      <c r="A149" s="7"/>
      <c r="B149" s="4"/>
      <c r="C149" s="4"/>
      <c r="D149" s="4"/>
      <c r="E149" s="5"/>
      <c r="F149" s="8"/>
      <c r="G149" s="5"/>
      <c r="H149" s="8"/>
      <c r="I149" s="4"/>
      <c r="J149" s="5"/>
      <c r="K149" s="8"/>
      <c r="L149" s="5"/>
      <c r="M149" s="8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s="6" customFormat="1">
      <c r="A150" s="7"/>
      <c r="B150" s="4" t="s">
        <v>93</v>
      </c>
      <c r="C150" s="4"/>
      <c r="D150" s="4"/>
      <c r="E150" s="5"/>
      <c r="F150" s="8"/>
      <c r="G150" s="5"/>
      <c r="H150" s="8"/>
      <c r="I150" s="4"/>
      <c r="J150" s="5"/>
      <c r="K150" s="8"/>
      <c r="L150" s="5"/>
      <c r="M150" s="8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s="6" customFormat="1">
      <c r="A151" s="7">
        <f>MAX($A$87:A150)+1</f>
        <v>9</v>
      </c>
      <c r="B151" s="4" t="s">
        <v>94</v>
      </c>
      <c r="C151" s="4"/>
      <c r="D151" s="4"/>
      <c r="E151" s="5"/>
      <c r="F151" s="8"/>
      <c r="G151" s="5"/>
      <c r="H151" s="8"/>
      <c r="I151" s="4"/>
      <c r="J151" s="5"/>
      <c r="K151" s="8"/>
      <c r="L151" s="5"/>
      <c r="M151" s="8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s="6" customFormat="1">
      <c r="A152" s="7"/>
      <c r="B152" s="4" t="s">
        <v>95</v>
      </c>
      <c r="C152" s="4"/>
      <c r="D152" s="4"/>
      <c r="E152" s="5"/>
      <c r="F152" s="8"/>
      <c r="G152" s="5"/>
      <c r="H152" s="8"/>
      <c r="I152" s="4"/>
      <c r="J152" s="5"/>
      <c r="K152" s="8"/>
      <c r="L152" s="5"/>
      <c r="M152" s="8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s="6" customFormat="1">
      <c r="A153" s="7"/>
      <c r="B153" s="4" t="s">
        <v>96</v>
      </c>
      <c r="C153" s="4"/>
      <c r="D153" s="4"/>
      <c r="E153" s="5"/>
      <c r="F153" s="8"/>
      <c r="G153" s="5"/>
      <c r="H153" s="8"/>
      <c r="I153" s="4"/>
      <c r="J153" s="5"/>
      <c r="K153" s="8"/>
      <c r="L153" s="5"/>
      <c r="M153" s="8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s="6" customFormat="1">
      <c r="A154" s="7"/>
      <c r="B154" s="4"/>
      <c r="C154" s="4"/>
      <c r="D154" s="4"/>
      <c r="E154" s="5"/>
      <c r="F154" s="8"/>
      <c r="G154" s="5"/>
      <c r="H154" s="8"/>
      <c r="I154" s="4"/>
      <c r="J154" s="5"/>
      <c r="K154" s="8"/>
      <c r="L154" s="5"/>
      <c r="M154" s="8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s="6" customFormat="1">
      <c r="A155" s="7"/>
      <c r="B155" s="4"/>
      <c r="C155" s="4">
        <v>110</v>
      </c>
      <c r="D155" s="4" t="s">
        <v>11</v>
      </c>
      <c r="E155" s="5" t="s">
        <v>3</v>
      </c>
      <c r="F155" s="8">
        <v>0</v>
      </c>
      <c r="G155" s="5" t="s">
        <v>4</v>
      </c>
      <c r="H155" s="8">
        <v>0</v>
      </c>
      <c r="I155" s="4"/>
      <c r="J155" s="5" t="s">
        <v>5</v>
      </c>
      <c r="K155" s="8">
        <f>ROUND(C155*F155,)</f>
        <v>0</v>
      </c>
      <c r="L155" s="5" t="s">
        <v>6</v>
      </c>
      <c r="M155" s="8">
        <f>ROUND(C155*H155,)</f>
        <v>0</v>
      </c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s="3" customFormat="1">
      <c r="A156" s="7"/>
      <c r="B156" s="23"/>
      <c r="C156" s="23"/>
      <c r="D156" s="23"/>
      <c r="E156" s="24"/>
      <c r="F156" s="25"/>
      <c r="G156" s="24"/>
      <c r="H156" s="25"/>
      <c r="I156" s="23"/>
      <c r="J156" s="24"/>
      <c r="K156" s="25"/>
      <c r="L156" s="24"/>
      <c r="M156" s="25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</row>
    <row r="157" spans="1:25" s="3" customFormat="1">
      <c r="A157" s="7"/>
      <c r="B157" s="4"/>
      <c r="C157" s="4"/>
      <c r="D157" s="4"/>
      <c r="E157" s="5"/>
      <c r="F157" s="8"/>
      <c r="G157" s="5"/>
      <c r="H157" s="8"/>
      <c r="I157" s="4"/>
      <c r="J157" s="5"/>
      <c r="K157" s="8"/>
      <c r="L157" s="5"/>
      <c r="M157" s="8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</row>
    <row r="158" spans="1:25" s="3" customFormat="1">
      <c r="A158" s="7"/>
      <c r="B158" s="19" t="str">
        <f>Udvar_33</f>
        <v>II. Burkolatok</v>
      </c>
      <c r="C158" s="4"/>
      <c r="D158" s="4"/>
      <c r="E158" s="5"/>
      <c r="F158" s="8"/>
      <c r="G158" s="5"/>
      <c r="H158" s="8"/>
      <c r="I158" s="4"/>
      <c r="J158" s="5"/>
      <c r="K158" s="15">
        <f>SUM(K91:K157)</f>
        <v>0</v>
      </c>
      <c r="L158" s="5"/>
      <c r="M158" s="15">
        <f>SUM(M91:M157)</f>
        <v>0</v>
      </c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</row>
    <row r="159" spans="1:25" s="3" customFormat="1">
      <c r="A159" s="7"/>
      <c r="B159" s="4"/>
      <c r="C159" s="4"/>
      <c r="D159" s="4"/>
      <c r="E159" s="5"/>
      <c r="F159" s="8"/>
      <c r="G159" s="5"/>
      <c r="H159" s="8"/>
      <c r="I159" s="4"/>
      <c r="J159" s="5"/>
      <c r="K159" s="8"/>
      <c r="L159" s="5"/>
      <c r="M159" s="8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</row>
    <row r="160" spans="1:25" s="3" customFormat="1">
      <c r="A160" s="7"/>
      <c r="B160" s="4"/>
      <c r="C160" s="4"/>
      <c r="D160" s="4"/>
      <c r="E160" s="5"/>
      <c r="F160" s="8"/>
      <c r="G160" s="5"/>
      <c r="H160" s="8"/>
      <c r="I160" s="20" t="s">
        <v>8</v>
      </c>
      <c r="J160" s="5"/>
      <c r="K160" s="112">
        <f>K158+M158</f>
        <v>0</v>
      </c>
      <c r="L160" s="112"/>
      <c r="M160" s="11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</row>
    <row r="162" spans="1:13">
      <c r="B162" s="19" t="str">
        <f>$B$24</f>
        <v>III. Épületen elvégzendő munkák</v>
      </c>
    </row>
    <row r="164" spans="1:13">
      <c r="B164" s="4" t="s">
        <v>97</v>
      </c>
    </row>
    <row r="165" spans="1:13">
      <c r="A165" s="7">
        <v>1</v>
      </c>
      <c r="B165" s="4" t="s">
        <v>98</v>
      </c>
    </row>
    <row r="166" spans="1:13">
      <c r="B166" s="4" t="s">
        <v>99</v>
      </c>
    </row>
    <row r="167" spans="1:13">
      <c r="B167" s="4" t="s">
        <v>100</v>
      </c>
    </row>
    <row r="168" spans="1:13">
      <c r="B168" s="4" t="s">
        <v>236</v>
      </c>
    </row>
    <row r="169" spans="1:13">
      <c r="B169" s="1"/>
    </row>
    <row r="170" spans="1:13">
      <c r="C170" s="4">
        <v>3</v>
      </c>
      <c r="D170" s="4" t="s">
        <v>0</v>
      </c>
      <c r="E170" s="5" t="s">
        <v>3</v>
      </c>
      <c r="F170" s="8">
        <v>0</v>
      </c>
      <c r="G170" s="5" t="s">
        <v>4</v>
      </c>
      <c r="H170" s="8">
        <v>0</v>
      </c>
      <c r="J170" s="5" t="s">
        <v>5</v>
      </c>
      <c r="K170" s="8">
        <f>ROUND(C170*F170,)</f>
        <v>0</v>
      </c>
      <c r="L170" s="5" t="s">
        <v>6</v>
      </c>
      <c r="M170" s="8">
        <f>ROUND(C170*H170,)</f>
        <v>0</v>
      </c>
    </row>
    <row r="172" spans="1:13">
      <c r="B172" s="4" t="s">
        <v>101</v>
      </c>
    </row>
    <row r="173" spans="1:13">
      <c r="A173" s="7">
        <f>MAX($A$165:A172)+1</f>
        <v>2</v>
      </c>
      <c r="B173" s="4" t="s">
        <v>102</v>
      </c>
    </row>
    <row r="174" spans="1:13">
      <c r="B174" s="4" t="s">
        <v>103</v>
      </c>
    </row>
    <row r="175" spans="1:13">
      <c r="B175" s="4" t="s">
        <v>104</v>
      </c>
    </row>
    <row r="176" spans="1:13">
      <c r="B176" s="4" t="s">
        <v>105</v>
      </c>
    </row>
    <row r="177" spans="1:13">
      <c r="B177" s="4" t="s">
        <v>235</v>
      </c>
    </row>
    <row r="179" spans="1:13">
      <c r="C179" s="4">
        <v>7</v>
      </c>
      <c r="D179" s="4" t="s">
        <v>0</v>
      </c>
      <c r="E179" s="5" t="s">
        <v>3</v>
      </c>
      <c r="F179" s="8">
        <v>0</v>
      </c>
      <c r="G179" s="5" t="s">
        <v>4</v>
      </c>
      <c r="H179" s="8">
        <v>0</v>
      </c>
      <c r="J179" s="5" t="s">
        <v>5</v>
      </c>
      <c r="K179" s="8">
        <f>ROUND(C179*F179,)</f>
        <v>0</v>
      </c>
      <c r="L179" s="5" t="s">
        <v>6</v>
      </c>
      <c r="M179" s="8">
        <f>ROUND(C179*H179,)</f>
        <v>0</v>
      </c>
    </row>
    <row r="180" spans="1:13">
      <c r="B180" s="23"/>
      <c r="C180" s="23"/>
      <c r="D180" s="23"/>
      <c r="E180" s="24"/>
      <c r="F180" s="25"/>
      <c r="G180" s="24"/>
      <c r="H180" s="25"/>
      <c r="I180" s="23"/>
      <c r="J180" s="24"/>
      <c r="K180" s="25"/>
      <c r="L180" s="24"/>
      <c r="M180" s="25"/>
    </row>
    <row r="182" spans="1:13">
      <c r="B182" s="19" t="str">
        <f>Udvar_34</f>
        <v>III. Épületen elvégzendő munkák</v>
      </c>
      <c r="K182" s="15">
        <f>SUM(K170:K181)</f>
        <v>0</v>
      </c>
      <c r="M182" s="15">
        <f>SUM(M170:M181)</f>
        <v>0</v>
      </c>
    </row>
    <row r="184" spans="1:13">
      <c r="I184" s="20" t="s">
        <v>8</v>
      </c>
      <c r="K184" s="112">
        <f>K182+M182</f>
        <v>0</v>
      </c>
      <c r="L184" s="112"/>
      <c r="M184" s="112"/>
    </row>
    <row r="186" spans="1:13">
      <c r="B186" s="19" t="str">
        <f>$B$26</f>
        <v>IV. Közműépítések</v>
      </c>
    </row>
    <row r="188" spans="1:13">
      <c r="B188" s="4" t="s">
        <v>109</v>
      </c>
    </row>
    <row r="189" spans="1:13">
      <c r="A189" s="7">
        <v>1</v>
      </c>
      <c r="B189" s="4" t="s">
        <v>110</v>
      </c>
    </row>
    <row r="190" spans="1:13">
      <c r="B190" s="4" t="s">
        <v>111</v>
      </c>
    </row>
    <row r="191" spans="1:13">
      <c r="B191" s="4" t="s">
        <v>861</v>
      </c>
    </row>
    <row r="193" spans="1:13">
      <c r="C193" s="97">
        <v>6</v>
      </c>
      <c r="D193" s="97" t="s">
        <v>288</v>
      </c>
      <c r="E193" s="5" t="s">
        <v>3</v>
      </c>
      <c r="F193" s="8">
        <v>0</v>
      </c>
      <c r="G193" s="5" t="s">
        <v>4</v>
      </c>
      <c r="H193" s="8">
        <v>0</v>
      </c>
      <c r="J193" s="5" t="s">
        <v>5</v>
      </c>
      <c r="K193" s="8">
        <f>ROUND(C193*F193,)</f>
        <v>0</v>
      </c>
      <c r="L193" s="5" t="s">
        <v>6</v>
      </c>
      <c r="M193" s="8">
        <f>ROUND(C193*H193,)</f>
        <v>0</v>
      </c>
    </row>
    <row r="195" spans="1:13">
      <c r="B195" s="4" t="s">
        <v>113</v>
      </c>
    </row>
    <row r="196" spans="1:13">
      <c r="A196" s="7">
        <f>MAX($A$189:A195)+1</f>
        <v>2</v>
      </c>
      <c r="B196" s="97" t="s">
        <v>862</v>
      </c>
    </row>
    <row r="198" spans="1:13">
      <c r="C198" s="4">
        <v>1</v>
      </c>
      <c r="D198" s="4" t="s">
        <v>10</v>
      </c>
      <c r="E198" s="5" t="s">
        <v>3</v>
      </c>
      <c r="F198" s="8">
        <v>0</v>
      </c>
      <c r="G198" s="5" t="s">
        <v>4</v>
      </c>
      <c r="H198" s="8">
        <v>0</v>
      </c>
      <c r="J198" s="5" t="s">
        <v>5</v>
      </c>
      <c r="K198" s="8">
        <f>ROUND(C198*F198,)</f>
        <v>0</v>
      </c>
      <c r="L198" s="5" t="s">
        <v>6</v>
      </c>
      <c r="M198" s="8">
        <f>ROUND(C198*H198,)</f>
        <v>0</v>
      </c>
    </row>
    <row r="200" spans="1:13">
      <c r="B200" s="4" t="s">
        <v>108</v>
      </c>
    </row>
    <row r="201" spans="1:13">
      <c r="A201" s="7">
        <f>MAX($A$189:A200)+1</f>
        <v>3</v>
      </c>
      <c r="B201" s="4" t="s">
        <v>106</v>
      </c>
    </row>
    <row r="202" spans="1:13">
      <c r="B202" s="4" t="s">
        <v>107</v>
      </c>
    </row>
    <row r="204" spans="1:13">
      <c r="C204" s="4">
        <v>1</v>
      </c>
      <c r="D204" s="4" t="s">
        <v>10</v>
      </c>
      <c r="E204" s="5" t="s">
        <v>3</v>
      </c>
      <c r="F204" s="8">
        <v>0</v>
      </c>
      <c r="G204" s="5" t="s">
        <v>4</v>
      </c>
      <c r="H204" s="8">
        <v>0</v>
      </c>
      <c r="J204" s="5" t="s">
        <v>5</v>
      </c>
      <c r="K204" s="8">
        <f>ROUND(C204*F204,)</f>
        <v>0</v>
      </c>
      <c r="L204" s="5" t="s">
        <v>6</v>
      </c>
      <c r="M204" s="8">
        <f>ROUND(C204*H204,)</f>
        <v>0</v>
      </c>
    </row>
    <row r="205" spans="1:13">
      <c r="B205" s="23"/>
      <c r="C205" s="23"/>
      <c r="D205" s="23"/>
      <c r="E205" s="24"/>
      <c r="F205" s="25"/>
      <c r="G205" s="24"/>
      <c r="H205" s="25"/>
      <c r="I205" s="23"/>
      <c r="J205" s="24"/>
      <c r="K205" s="25"/>
      <c r="L205" s="24"/>
      <c r="M205" s="25"/>
    </row>
    <row r="207" spans="1:13">
      <c r="B207" s="19" t="str">
        <f>Udvar_35</f>
        <v>IV. Közműépítések</v>
      </c>
      <c r="K207" s="15">
        <f>SUM(K193:K206)</f>
        <v>0</v>
      </c>
      <c r="M207" s="15">
        <f>SUM(M193:M206)</f>
        <v>0</v>
      </c>
    </row>
    <row r="209" spans="1:13">
      <c r="I209" s="20" t="s">
        <v>8</v>
      </c>
      <c r="K209" s="112">
        <f>K207+M207</f>
        <v>0</v>
      </c>
      <c r="L209" s="112"/>
      <c r="M209" s="112"/>
    </row>
    <row r="211" spans="1:13">
      <c r="B211" s="19" t="str">
        <f>$B$28</f>
        <v>V. Építmények</v>
      </c>
    </row>
    <row r="213" spans="1:13">
      <c r="B213" s="4" t="s">
        <v>122</v>
      </c>
    </row>
    <row r="214" spans="1:13">
      <c r="A214" s="7">
        <v>1</v>
      </c>
      <c r="B214" s="4" t="s">
        <v>123</v>
      </c>
    </row>
    <row r="215" spans="1:13">
      <c r="B215" s="4" t="s">
        <v>125</v>
      </c>
    </row>
    <row r="217" spans="1:13">
      <c r="C217" s="4">
        <v>2</v>
      </c>
      <c r="D217" s="4" t="s">
        <v>10</v>
      </c>
      <c r="E217" s="5" t="s">
        <v>3</v>
      </c>
      <c r="F217" s="8">
        <v>0</v>
      </c>
      <c r="G217" s="5" t="s">
        <v>4</v>
      </c>
      <c r="H217" s="8">
        <v>0</v>
      </c>
      <c r="J217" s="5" t="s">
        <v>5</v>
      </c>
      <c r="K217" s="8">
        <f>ROUND(C217*F217,)</f>
        <v>0</v>
      </c>
      <c r="L217" s="5" t="s">
        <v>6</v>
      </c>
      <c r="M217" s="8">
        <f>ROUND(C217*H217,)</f>
        <v>0</v>
      </c>
    </row>
    <row r="219" spans="1:13">
      <c r="B219" s="4" t="s">
        <v>126</v>
      </c>
    </row>
    <row r="220" spans="1:13">
      <c r="A220" s="7">
        <f>MAX($A$214:A219)+1</f>
        <v>2</v>
      </c>
      <c r="B220" s="4" t="s">
        <v>127</v>
      </c>
    </row>
    <row r="221" spans="1:13">
      <c r="B221" s="4" t="s">
        <v>128</v>
      </c>
    </row>
    <row r="222" spans="1:13">
      <c r="B222" s="4" t="s">
        <v>233</v>
      </c>
    </row>
    <row r="223" spans="1:13">
      <c r="B223" s="4" t="s">
        <v>158</v>
      </c>
    </row>
    <row r="225" spans="1:13">
      <c r="C225" s="4">
        <v>1</v>
      </c>
      <c r="D225" s="4" t="s">
        <v>10</v>
      </c>
      <c r="E225" s="5" t="s">
        <v>3</v>
      </c>
      <c r="F225" s="8">
        <v>0</v>
      </c>
      <c r="G225" s="5" t="s">
        <v>4</v>
      </c>
      <c r="H225" s="8">
        <v>0</v>
      </c>
      <c r="J225" s="5" t="s">
        <v>5</v>
      </c>
      <c r="K225" s="8">
        <f>ROUND(C225*F225,)</f>
        <v>0</v>
      </c>
      <c r="L225" s="5" t="s">
        <v>6</v>
      </c>
      <c r="M225" s="8">
        <f>ROUND(C225*H225,)</f>
        <v>0</v>
      </c>
    </row>
    <row r="227" spans="1:13">
      <c r="B227" s="4" t="s">
        <v>131</v>
      </c>
    </row>
    <row r="228" spans="1:13">
      <c r="A228" s="7">
        <f>MAX($A$214:A227)+1</f>
        <v>3</v>
      </c>
      <c r="B228" s="4" t="s">
        <v>127</v>
      </c>
    </row>
    <row r="229" spans="1:13">
      <c r="B229" s="4" t="s">
        <v>132</v>
      </c>
    </row>
    <row r="230" spans="1:13">
      <c r="B230" s="4" t="s">
        <v>232</v>
      </c>
    </row>
    <row r="232" spans="1:13">
      <c r="C232" s="4">
        <v>1</v>
      </c>
      <c r="D232" s="4" t="s">
        <v>10</v>
      </c>
      <c r="E232" s="5" t="s">
        <v>3</v>
      </c>
      <c r="F232" s="8">
        <v>0</v>
      </c>
      <c r="G232" s="5" t="s">
        <v>4</v>
      </c>
      <c r="H232" s="8">
        <v>0</v>
      </c>
      <c r="J232" s="5" t="s">
        <v>5</v>
      </c>
      <c r="K232" s="8">
        <f>ROUND(C232*F232,)</f>
        <v>0</v>
      </c>
      <c r="L232" s="5" t="s">
        <v>6</v>
      </c>
      <c r="M232" s="8">
        <f>ROUND(C232*H232,)</f>
        <v>0</v>
      </c>
    </row>
    <row r="234" spans="1:13">
      <c r="B234" s="4" t="s">
        <v>133</v>
      </c>
    </row>
    <row r="235" spans="1:13">
      <c r="A235" s="7">
        <f>MAX($A$214:A234)+1</f>
        <v>4</v>
      </c>
      <c r="B235" s="4" t="s">
        <v>134</v>
      </c>
    </row>
    <row r="236" spans="1:13">
      <c r="B236" s="4" t="s">
        <v>237</v>
      </c>
    </row>
    <row r="238" spans="1:13">
      <c r="C238" s="4">
        <f>8.16+3.65</f>
        <v>11.81</v>
      </c>
      <c r="D238" s="4" t="s">
        <v>11</v>
      </c>
      <c r="E238" s="5" t="s">
        <v>3</v>
      </c>
      <c r="F238" s="8">
        <v>0</v>
      </c>
      <c r="G238" s="5" t="s">
        <v>4</v>
      </c>
      <c r="H238" s="8">
        <v>0</v>
      </c>
      <c r="J238" s="5" t="s">
        <v>5</v>
      </c>
      <c r="K238" s="8">
        <f>ROUND(C238*F238,)</f>
        <v>0</v>
      </c>
      <c r="L238" s="5" t="s">
        <v>6</v>
      </c>
      <c r="M238" s="8">
        <f>ROUND(C238*H238,)</f>
        <v>0</v>
      </c>
    </row>
    <row r="240" spans="1:13">
      <c r="B240" s="4" t="s">
        <v>138</v>
      </c>
    </row>
    <row r="241" spans="1:13">
      <c r="A241" s="7">
        <f>MAX($A$214:A240)+1</f>
        <v>5</v>
      </c>
      <c r="B241" s="4" t="s">
        <v>134</v>
      </c>
    </row>
    <row r="242" spans="1:13">
      <c r="B242" s="4" t="s">
        <v>139</v>
      </c>
    </row>
    <row r="244" spans="1:13">
      <c r="C244" s="4">
        <v>22.74</v>
      </c>
      <c r="D244" s="4" t="s">
        <v>11</v>
      </c>
      <c r="E244" s="5" t="s">
        <v>3</v>
      </c>
      <c r="F244" s="8">
        <v>0</v>
      </c>
      <c r="G244" s="5" t="s">
        <v>4</v>
      </c>
      <c r="H244" s="8">
        <v>0</v>
      </c>
      <c r="J244" s="5" t="s">
        <v>5</v>
      </c>
      <c r="K244" s="8">
        <f>ROUND(C244*F244,)</f>
        <v>0</v>
      </c>
      <c r="L244" s="5" t="s">
        <v>6</v>
      </c>
      <c r="M244" s="8">
        <f>ROUND(C244*H244,)</f>
        <v>0</v>
      </c>
    </row>
    <row r="246" spans="1:13">
      <c r="B246" s="4" t="s">
        <v>140</v>
      </c>
    </row>
    <row r="247" spans="1:13">
      <c r="A247" s="7">
        <f>MAX($A$214:A246)+1</f>
        <v>6</v>
      </c>
      <c r="B247" s="4" t="s">
        <v>134</v>
      </c>
    </row>
    <row r="248" spans="1:13">
      <c r="B248" s="4" t="s">
        <v>141</v>
      </c>
    </row>
    <row r="250" spans="1:13">
      <c r="C250" s="4">
        <v>36.630000000000003</v>
      </c>
      <c r="D250" s="4" t="s">
        <v>0</v>
      </c>
      <c r="E250" s="5" t="s">
        <v>3</v>
      </c>
      <c r="F250" s="8">
        <v>0</v>
      </c>
      <c r="G250" s="5" t="s">
        <v>4</v>
      </c>
      <c r="H250" s="8">
        <v>0</v>
      </c>
      <c r="J250" s="5" t="s">
        <v>5</v>
      </c>
      <c r="K250" s="8">
        <f>ROUND(C250*F250,)</f>
        <v>0</v>
      </c>
      <c r="L250" s="5" t="s">
        <v>6</v>
      </c>
      <c r="M250" s="8">
        <f>ROUND(C250*H250,)</f>
        <v>0</v>
      </c>
    </row>
    <row r="252" spans="1:13">
      <c r="B252" s="4" t="s">
        <v>142</v>
      </c>
    </row>
    <row r="253" spans="1:13">
      <c r="A253" s="7">
        <f>MAX($A$214:A252)+1</f>
        <v>7</v>
      </c>
      <c r="B253" s="4" t="s">
        <v>134</v>
      </c>
    </row>
    <row r="254" spans="1:13">
      <c r="B254" s="4" t="s">
        <v>143</v>
      </c>
    </row>
    <row r="256" spans="1:13">
      <c r="C256" s="4">
        <v>2</v>
      </c>
      <c r="D256" s="4" t="s">
        <v>10</v>
      </c>
      <c r="E256" s="5" t="s">
        <v>3</v>
      </c>
      <c r="F256" s="8">
        <v>0</v>
      </c>
      <c r="G256" s="5" t="s">
        <v>4</v>
      </c>
      <c r="H256" s="8">
        <v>0</v>
      </c>
      <c r="J256" s="5" t="s">
        <v>5</v>
      </c>
      <c r="K256" s="8">
        <f>ROUND(C256*F256,)</f>
        <v>0</v>
      </c>
      <c r="L256" s="5" t="s">
        <v>6</v>
      </c>
      <c r="M256" s="8">
        <f>ROUND(C256*H256,)</f>
        <v>0</v>
      </c>
    </row>
    <row r="258" spans="1:13">
      <c r="B258" s="4" t="s">
        <v>144</v>
      </c>
    </row>
    <row r="259" spans="1:13">
      <c r="A259" s="7">
        <f>MAX($A$214:A258)+1</f>
        <v>8</v>
      </c>
      <c r="B259" s="4" t="s">
        <v>134</v>
      </c>
    </row>
    <row r="260" spans="1:13">
      <c r="B260" s="4" t="s">
        <v>145</v>
      </c>
    </row>
    <row r="262" spans="1:13">
      <c r="C262" s="4">
        <v>5</v>
      </c>
      <c r="D262" s="4" t="s">
        <v>10</v>
      </c>
      <c r="E262" s="5" t="s">
        <v>3</v>
      </c>
      <c r="F262" s="8">
        <v>0</v>
      </c>
      <c r="G262" s="5" t="s">
        <v>4</v>
      </c>
      <c r="H262" s="8">
        <v>0</v>
      </c>
      <c r="J262" s="5" t="s">
        <v>5</v>
      </c>
      <c r="K262" s="8">
        <f>ROUND(C262*F262,)</f>
        <v>0</v>
      </c>
      <c r="L262" s="5" t="s">
        <v>6</v>
      </c>
      <c r="M262" s="8">
        <f>ROUND(C262*H262,)</f>
        <v>0</v>
      </c>
    </row>
    <row r="263" spans="1:13">
      <c r="A263" s="21"/>
      <c r="B263" s="23"/>
      <c r="C263" s="23"/>
      <c r="D263" s="23"/>
      <c r="E263" s="24"/>
      <c r="F263" s="25"/>
      <c r="G263" s="24"/>
      <c r="H263" s="25"/>
      <c r="I263" s="23"/>
      <c r="J263" s="24"/>
      <c r="K263" s="25"/>
      <c r="L263" s="24"/>
      <c r="M263" s="25"/>
    </row>
    <row r="265" spans="1:13">
      <c r="B265" s="19" t="str">
        <f>Udvar_36</f>
        <v>V. Építmények</v>
      </c>
      <c r="K265" s="15">
        <f>SUM(K217:K264)</f>
        <v>0</v>
      </c>
      <c r="M265" s="15">
        <f>SUM(M217:M264)</f>
        <v>0</v>
      </c>
    </row>
    <row r="267" spans="1:13">
      <c r="I267" s="20" t="s">
        <v>8</v>
      </c>
      <c r="K267" s="112">
        <f>K265+M265</f>
        <v>0</v>
      </c>
      <c r="L267" s="112"/>
      <c r="M267" s="112"/>
    </row>
    <row r="269" spans="1:13">
      <c r="B269" s="19" t="str">
        <f>$B$30</f>
        <v>VI. Játékok</v>
      </c>
    </row>
    <row r="271" spans="1:13">
      <c r="B271" s="4" t="s">
        <v>124</v>
      </c>
    </row>
    <row r="272" spans="1:13">
      <c r="A272" s="7">
        <f>MAX($A$270:A271)+1</f>
        <v>1</v>
      </c>
      <c r="B272" s="4" t="s">
        <v>114</v>
      </c>
    </row>
    <row r="273" spans="1:25">
      <c r="B273" s="4" t="s">
        <v>115</v>
      </c>
    </row>
    <row r="274" spans="1:25">
      <c r="B274" s="4" t="s">
        <v>116</v>
      </c>
    </row>
    <row r="276" spans="1:25">
      <c r="C276" s="4">
        <v>2</v>
      </c>
      <c r="D276" s="4" t="s">
        <v>10</v>
      </c>
      <c r="E276" s="5" t="s">
        <v>3</v>
      </c>
      <c r="F276" s="8">
        <v>0</v>
      </c>
      <c r="G276" s="5" t="s">
        <v>4</v>
      </c>
      <c r="H276" s="8">
        <v>0</v>
      </c>
      <c r="J276" s="5" t="s">
        <v>5</v>
      </c>
      <c r="K276" s="8">
        <f>ROUND(C276*F276,)</f>
        <v>0</v>
      </c>
      <c r="L276" s="5" t="s">
        <v>6</v>
      </c>
      <c r="M276" s="8">
        <f>ROUND(C276*H276,)</f>
        <v>0</v>
      </c>
    </row>
    <row r="278" spans="1:25">
      <c r="B278" s="4" t="s">
        <v>162</v>
      </c>
    </row>
    <row r="279" spans="1:25">
      <c r="A279" s="7">
        <f>MAX($A$270:A278)+1</f>
        <v>2</v>
      </c>
      <c r="B279" s="4" t="s">
        <v>114</v>
      </c>
    </row>
    <row r="280" spans="1:25">
      <c r="B280" s="4" t="s">
        <v>115</v>
      </c>
    </row>
    <row r="281" spans="1:25">
      <c r="B281" s="4" t="s">
        <v>234</v>
      </c>
    </row>
    <row r="283" spans="1:25">
      <c r="C283" s="4">
        <v>2</v>
      </c>
      <c r="D283" s="4" t="s">
        <v>10</v>
      </c>
      <c r="E283" s="5" t="s">
        <v>3</v>
      </c>
      <c r="F283" s="8">
        <v>0</v>
      </c>
      <c r="G283" s="5" t="s">
        <v>4</v>
      </c>
      <c r="H283" s="8">
        <v>0</v>
      </c>
      <c r="J283" s="5" t="s">
        <v>5</v>
      </c>
      <c r="K283" s="8">
        <f>ROUND(C283*F283,)</f>
        <v>0</v>
      </c>
      <c r="L283" s="5" t="s">
        <v>6</v>
      </c>
      <c r="M283" s="8">
        <f>ROUND(C283*H283,)</f>
        <v>0</v>
      </c>
    </row>
    <row r="284" spans="1:25">
      <c r="A284" s="21"/>
      <c r="B284" s="23"/>
      <c r="C284" s="23"/>
      <c r="D284" s="23"/>
      <c r="E284" s="24"/>
      <c r="F284" s="25"/>
      <c r="G284" s="24"/>
      <c r="H284" s="25"/>
      <c r="I284" s="23"/>
      <c r="J284" s="24"/>
      <c r="K284" s="25"/>
      <c r="L284" s="24"/>
      <c r="M284" s="25"/>
    </row>
    <row r="286" spans="1:25" s="30" customFormat="1">
      <c r="A286" s="7"/>
      <c r="B286" s="19" t="str">
        <f>Udvar_37</f>
        <v>VI. Játékok</v>
      </c>
      <c r="C286" s="4"/>
      <c r="D286" s="4"/>
      <c r="E286" s="5"/>
      <c r="F286" s="8"/>
      <c r="G286" s="5"/>
      <c r="H286" s="8"/>
      <c r="I286" s="4"/>
      <c r="J286" s="5"/>
      <c r="K286" s="15">
        <f>SUM(K270:K285)</f>
        <v>0</v>
      </c>
      <c r="L286" s="5"/>
      <c r="M286" s="15">
        <f>SUM(M270:M285)</f>
        <v>0</v>
      </c>
      <c r="N286" s="42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</row>
    <row r="288" spans="1:25" s="30" customFormat="1">
      <c r="A288" s="7"/>
      <c r="B288" s="4"/>
      <c r="C288" s="4"/>
      <c r="D288" s="4"/>
      <c r="E288" s="5"/>
      <c r="F288" s="8"/>
      <c r="G288" s="5"/>
      <c r="H288" s="8"/>
      <c r="I288" s="20" t="s">
        <v>8</v>
      </c>
      <c r="J288" s="5"/>
      <c r="K288" s="112">
        <f>K286+M286</f>
        <v>0</v>
      </c>
      <c r="L288" s="112"/>
      <c r="M288" s="112"/>
      <c r="N288" s="42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</row>
  </sheetData>
  <mergeCells count="23">
    <mergeCell ref="K288:M288"/>
    <mergeCell ref="A43:M43"/>
    <mergeCell ref="A44:M44"/>
    <mergeCell ref="A45:M45"/>
    <mergeCell ref="A47:M47"/>
    <mergeCell ref="A49:M49"/>
    <mergeCell ref="K78:M78"/>
    <mergeCell ref="K160:M160"/>
    <mergeCell ref="K184:M184"/>
    <mergeCell ref="K209:M209"/>
    <mergeCell ref="K267:M267"/>
    <mergeCell ref="A42:M42"/>
    <mergeCell ref="A1:M1"/>
    <mergeCell ref="A2:M2"/>
    <mergeCell ref="A3:M3"/>
    <mergeCell ref="A4:M4"/>
    <mergeCell ref="A5:M5"/>
    <mergeCell ref="A7:M7"/>
    <mergeCell ref="A9:M9"/>
    <mergeCell ref="K35:M35"/>
    <mergeCell ref="K37:M37"/>
    <mergeCell ref="K39:M39"/>
    <mergeCell ref="A41:M41"/>
  </mergeCells>
  <hyperlinks>
    <hyperlink ref="B20" location="Udvar_31" display="I. Tereprendezési munkák"/>
    <hyperlink ref="B22" location="Udvar_33" display="III. Burkolatok"/>
    <hyperlink ref="B24" location="Udvar_34" display="IV. Épületen elvégzendő munkák"/>
    <hyperlink ref="B26" location="Udvar_35" display="V. Közműépítések"/>
    <hyperlink ref="B28" location="Udvar_36" display="VI. Építmények"/>
    <hyperlink ref="B30" location="Udvar_37" display="VII. Játékok"/>
  </hyperlinks>
  <printOptions horizontalCentered="1"/>
  <pageMargins left="0.78740157480314965" right="0.78740157480314965" top="0.78740157480314965" bottom="0.59055118110236227" header="0.51181102362204722" footer="0.51181102362204722"/>
  <pageSetup paperSize="9" scale="93" orientation="portrait" r:id="rId1"/>
  <headerFooter alignWithMargins="0">
    <oddFooter>&amp;C&amp;P</oddFooter>
  </headerFooter>
  <rowBreaks count="7" manualBreakCount="7">
    <brk id="40" max="12" man="1"/>
    <brk id="79" max="12" man="1"/>
    <brk id="161" max="12" man="1"/>
    <brk id="185" max="12" man="1"/>
    <brk id="210" max="12" man="1"/>
    <brk id="257" max="12" man="1"/>
    <brk id="26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view="pageBreakPreview" zoomScaleNormal="100" zoomScaleSheetLayoutView="100" workbookViewId="0">
      <selection activeCell="H105" sqref="H105"/>
    </sheetView>
  </sheetViews>
  <sheetFormatPr defaultRowHeight="12.75"/>
  <cols>
    <col min="1" max="1" width="3.85546875" customWidth="1"/>
    <col min="2" max="2" width="2.7109375" customWidth="1"/>
    <col min="5" max="5" width="4.28515625" customWidth="1"/>
    <col min="6" max="6" width="9.5703125" bestFit="1" customWidth="1"/>
    <col min="7" max="7" width="4.42578125" customWidth="1"/>
    <col min="9" max="9" width="4.42578125" customWidth="1"/>
    <col min="10" max="10" width="5" customWidth="1"/>
    <col min="11" max="11" width="9.85546875" bestFit="1" customWidth="1"/>
    <col min="12" max="12" width="4.5703125" customWidth="1"/>
    <col min="13" max="13" width="9.85546875" bestFit="1" customWidth="1"/>
    <col min="14" max="18" width="9.140625" style="38"/>
  </cols>
  <sheetData>
    <row r="1" spans="1:13" ht="20.25">
      <c r="A1" s="109" t="s">
        <v>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>
      <c r="A2" s="110" t="str">
        <f>Főösszesítő!$A$2</f>
        <v>A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18.75">
      <c r="A3" s="111" t="str">
        <f>Főösszesítő!$A$3</f>
        <v>GÖDÖLLŐ VÁROS ÖNKORMÁNYZATA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ht="18.75">
      <c r="A4" s="111" t="str">
        <f>Főösszesítő!$A$4</f>
        <v>GÖDÖLLŐI PALOTAKERTI BÖLCSŐDE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18.75">
      <c r="A5" s="111" t="str">
        <f>Főösszesítő!$A$5</f>
        <v>KERTJÉNEK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3">
      <c r="A6" s="7"/>
      <c r="B6" s="4"/>
      <c r="C6" s="4"/>
      <c r="D6" s="4"/>
      <c r="E6" s="5"/>
      <c r="F6" s="8"/>
      <c r="G6" s="5"/>
      <c r="H6" s="8"/>
      <c r="I6" s="4"/>
      <c r="J6" s="5"/>
      <c r="K6" s="8"/>
      <c r="L6" s="5"/>
      <c r="M6" s="8"/>
    </row>
    <row r="7" spans="1:13" ht="15.75">
      <c r="A7" s="108" t="str">
        <f>Főösszesítő!$A$7</f>
        <v>KERTÉPÍTÉSI MUNKÁIHOZ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1:13">
      <c r="A8" s="7"/>
      <c r="B8" s="4"/>
      <c r="C8" s="4"/>
      <c r="D8" s="4"/>
      <c r="E8" s="5"/>
      <c r="F8" s="8"/>
      <c r="G8" s="5"/>
      <c r="H8" s="8"/>
      <c r="I8" s="4"/>
      <c r="J8" s="5"/>
      <c r="K8" s="8"/>
      <c r="L8" s="5"/>
      <c r="M8" s="8"/>
    </row>
    <row r="9" spans="1:13" ht="15.75">
      <c r="A9" s="108" t="s">
        <v>203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1:13">
      <c r="A10" s="7"/>
      <c r="B10" s="4"/>
      <c r="C10" s="4"/>
      <c r="D10" s="4"/>
      <c r="E10" s="5"/>
      <c r="F10" s="8"/>
      <c r="G10" s="5"/>
      <c r="H10" s="8"/>
      <c r="I10" s="4"/>
      <c r="J10" s="5"/>
      <c r="K10" s="8"/>
      <c r="L10" s="5"/>
      <c r="M10" s="8"/>
    </row>
    <row r="11" spans="1:13">
      <c r="A11" s="7"/>
      <c r="B11" s="4"/>
      <c r="C11" s="4"/>
      <c r="D11" s="4"/>
      <c r="E11" s="5"/>
      <c r="F11" s="8"/>
      <c r="G11" s="5"/>
      <c r="H11" s="8"/>
      <c r="I11" s="4"/>
      <c r="J11" s="5"/>
      <c r="K11" s="8"/>
      <c r="L11" s="5"/>
      <c r="M11" s="8"/>
    </row>
    <row r="12" spans="1:13">
      <c r="A12" s="7"/>
      <c r="B12" s="4"/>
      <c r="C12" s="4" t="s">
        <v>148</v>
      </c>
      <c r="D12" s="4"/>
      <c r="E12" s="5"/>
      <c r="F12" s="8"/>
      <c r="G12" s="5"/>
      <c r="H12" s="8"/>
      <c r="I12" s="4"/>
      <c r="J12" s="5"/>
      <c r="K12" s="8"/>
      <c r="L12" s="5"/>
      <c r="M12" s="8"/>
    </row>
    <row r="13" spans="1:13">
      <c r="A13" s="7"/>
      <c r="B13" s="4"/>
      <c r="C13" s="4" t="s">
        <v>150</v>
      </c>
      <c r="D13" s="4"/>
      <c r="E13" s="5"/>
      <c r="F13" s="8"/>
      <c r="G13" s="5"/>
      <c r="H13" s="8"/>
      <c r="I13" s="4"/>
      <c r="J13" s="5"/>
      <c r="K13" s="8"/>
      <c r="L13" s="5"/>
      <c r="M13" s="8"/>
    </row>
    <row r="14" spans="1:13">
      <c r="A14" s="7"/>
      <c r="B14" s="4"/>
      <c r="C14" s="4" t="s">
        <v>151</v>
      </c>
      <c r="D14" s="4"/>
      <c r="E14" s="5"/>
      <c r="F14" s="8"/>
      <c r="G14" s="5"/>
      <c r="H14" s="8"/>
      <c r="I14" s="4"/>
      <c r="J14" s="5"/>
      <c r="K14" s="8"/>
      <c r="L14" s="5"/>
      <c r="M14" s="8"/>
    </row>
    <row r="15" spans="1:13">
      <c r="A15" s="7"/>
      <c r="B15" s="4"/>
      <c r="C15" s="4" t="s">
        <v>149</v>
      </c>
      <c r="D15" s="4"/>
      <c r="E15" s="5"/>
      <c r="F15" s="8"/>
      <c r="G15" s="5"/>
      <c r="H15" s="8"/>
      <c r="I15" s="4"/>
      <c r="J15" s="5"/>
      <c r="K15" s="8"/>
      <c r="L15" s="5"/>
      <c r="M15" s="8"/>
    </row>
    <row r="16" spans="1:13">
      <c r="A16" s="7"/>
      <c r="B16" s="4"/>
      <c r="C16" s="4" t="s">
        <v>152</v>
      </c>
      <c r="D16" s="4"/>
      <c r="E16" s="5"/>
      <c r="F16" s="8"/>
      <c r="G16" s="5"/>
      <c r="H16" s="8"/>
      <c r="I16" s="4"/>
      <c r="J16" s="5"/>
      <c r="K16" s="8"/>
      <c r="L16" s="5"/>
      <c r="M16" s="8"/>
    </row>
    <row r="17" spans="1:18">
      <c r="A17" s="7"/>
      <c r="B17" s="4"/>
      <c r="C17" s="4" t="s">
        <v>154</v>
      </c>
      <c r="D17" s="4"/>
      <c r="E17" s="5"/>
      <c r="F17" s="8"/>
      <c r="G17" s="5"/>
      <c r="H17" s="8"/>
      <c r="I17" s="4"/>
      <c r="J17" s="5"/>
      <c r="K17" s="8"/>
      <c r="L17" s="5"/>
      <c r="M17" s="8"/>
    </row>
    <row r="18" spans="1:18">
      <c r="A18" s="7"/>
      <c r="B18" s="4"/>
      <c r="C18" s="4" t="s">
        <v>153</v>
      </c>
      <c r="D18" s="4"/>
      <c r="E18" s="5"/>
      <c r="F18" s="8"/>
      <c r="G18" s="5"/>
      <c r="H18" s="8"/>
      <c r="I18" s="4"/>
      <c r="J18" s="5"/>
      <c r="K18" s="8"/>
      <c r="L18" s="5"/>
      <c r="M18" s="8"/>
    </row>
    <row r="19" spans="1:18">
      <c r="A19" s="7"/>
      <c r="B19" s="4"/>
      <c r="C19" s="4" t="s">
        <v>155</v>
      </c>
      <c r="D19" s="4"/>
      <c r="E19" s="5"/>
      <c r="F19" s="8"/>
      <c r="G19" s="5"/>
      <c r="H19" s="8"/>
      <c r="I19" s="4"/>
      <c r="J19" s="5"/>
      <c r="K19" s="8"/>
      <c r="L19" s="5"/>
      <c r="M19" s="8"/>
    </row>
    <row r="20" spans="1:18">
      <c r="A20" s="7"/>
      <c r="B20" s="4"/>
      <c r="C20" s="4"/>
      <c r="D20" s="4"/>
      <c r="E20" s="5"/>
      <c r="F20" s="8"/>
      <c r="G20" s="5"/>
      <c r="H20" s="8"/>
      <c r="I20" s="4"/>
      <c r="J20" s="5"/>
      <c r="K20" s="8"/>
      <c r="L20" s="5"/>
      <c r="M20" s="8"/>
    </row>
    <row r="21" spans="1:18">
      <c r="A21" s="7"/>
      <c r="B21" s="4" t="s">
        <v>49</v>
      </c>
      <c r="C21" s="4"/>
      <c r="D21" s="4"/>
      <c r="E21" s="5"/>
      <c r="F21" s="8"/>
      <c r="G21" s="5"/>
      <c r="H21" s="8"/>
      <c r="I21" s="4"/>
      <c r="J21" s="5"/>
      <c r="K21" s="8"/>
      <c r="L21" s="5"/>
      <c r="M21" s="8"/>
    </row>
    <row r="22" spans="1:18">
      <c r="A22" s="7">
        <v>1</v>
      </c>
      <c r="B22" s="4" t="s">
        <v>46</v>
      </c>
      <c r="C22" s="4"/>
      <c r="D22" s="4"/>
      <c r="E22" s="5"/>
      <c r="F22" s="8"/>
      <c r="G22" s="5"/>
      <c r="H22" s="8"/>
      <c r="I22" s="4"/>
      <c r="J22" s="5"/>
      <c r="K22" s="8"/>
      <c r="L22" s="5"/>
      <c r="M22" s="8"/>
    </row>
    <row r="23" spans="1:18">
      <c r="A23" s="7"/>
      <c r="B23" s="4" t="s">
        <v>47</v>
      </c>
      <c r="C23" s="4"/>
      <c r="D23" s="4"/>
      <c r="E23" s="5"/>
      <c r="F23" s="8"/>
      <c r="G23" s="5"/>
      <c r="H23" s="8"/>
      <c r="I23" s="4"/>
      <c r="J23" s="5"/>
      <c r="K23" s="8"/>
      <c r="L23" s="5"/>
      <c r="M23" s="8"/>
    </row>
    <row r="24" spans="1:18">
      <c r="A24" s="7"/>
      <c r="B24" s="4" t="s">
        <v>50</v>
      </c>
      <c r="C24" s="4"/>
      <c r="D24" s="4"/>
      <c r="E24" s="5"/>
      <c r="F24" s="8"/>
      <c r="G24" s="5"/>
      <c r="H24" s="8"/>
      <c r="I24" s="4"/>
      <c r="J24" s="5"/>
      <c r="K24" s="8"/>
      <c r="L24" s="5"/>
      <c r="M24" s="8"/>
      <c r="P24" s="38" t="s">
        <v>210</v>
      </c>
      <c r="Q24" s="38" t="s">
        <v>211</v>
      </c>
      <c r="R24" s="38" t="s">
        <v>212</v>
      </c>
    </row>
    <row r="25" spans="1:18">
      <c r="A25" s="7"/>
      <c r="B25" s="4" t="s">
        <v>51</v>
      </c>
      <c r="C25" s="4"/>
      <c r="D25" s="4"/>
      <c r="E25" s="5"/>
      <c r="F25" s="8"/>
      <c r="G25" s="5"/>
      <c r="H25" s="8"/>
      <c r="I25" s="4"/>
      <c r="J25" s="5"/>
      <c r="K25" s="8"/>
      <c r="L25" s="5"/>
      <c r="M25" s="8"/>
    </row>
    <row r="26" spans="1:18">
      <c r="A26" s="7"/>
      <c r="B26" s="4"/>
      <c r="C26" s="4"/>
      <c r="D26" s="4"/>
      <c r="E26" s="5"/>
      <c r="F26" s="8"/>
      <c r="G26" s="5"/>
      <c r="H26" s="8"/>
      <c r="I26" s="4"/>
      <c r="J26" s="5"/>
      <c r="K26" s="8"/>
      <c r="L26" s="5"/>
      <c r="M26" s="8"/>
    </row>
    <row r="27" spans="1:18">
      <c r="A27" s="7"/>
      <c r="B27" s="4"/>
      <c r="C27" s="4">
        <f>P27+Q27+R27</f>
        <v>2.0438000000000001</v>
      </c>
      <c r="D27" s="4" t="s">
        <v>48</v>
      </c>
      <c r="E27" s="5" t="s">
        <v>3</v>
      </c>
      <c r="F27" s="8">
        <v>0</v>
      </c>
      <c r="G27" s="5" t="s">
        <v>4</v>
      </c>
      <c r="H27" s="8">
        <v>0</v>
      </c>
      <c r="I27" s="4"/>
      <c r="J27" s="5" t="s">
        <v>5</v>
      </c>
      <c r="K27" s="8">
        <f>ROUND(C27*F27,)</f>
        <v>0</v>
      </c>
      <c r="L27" s="5" t="s">
        <v>6</v>
      </c>
      <c r="M27" s="8">
        <f>ROUND(C27*H27,)</f>
        <v>0</v>
      </c>
      <c r="P27" s="39">
        <v>1.454</v>
      </c>
      <c r="Q27" s="39">
        <v>0.30199999999999999</v>
      </c>
      <c r="R27" s="39">
        <v>0.2878</v>
      </c>
    </row>
    <row r="28" spans="1:18">
      <c r="A28" s="7"/>
      <c r="B28" s="4"/>
      <c r="C28" s="4"/>
      <c r="D28" s="4"/>
      <c r="E28" s="5"/>
      <c r="F28" s="8"/>
      <c r="G28" s="5"/>
      <c r="H28" s="8"/>
      <c r="I28" s="4"/>
      <c r="J28" s="5"/>
      <c r="K28" s="8"/>
      <c r="L28" s="5"/>
      <c r="M28" s="8"/>
      <c r="P28" s="39"/>
      <c r="Q28" s="39"/>
      <c r="R28" s="39"/>
    </row>
    <row r="29" spans="1:18">
      <c r="A29" s="7"/>
      <c r="B29" s="4" t="s">
        <v>52</v>
      </c>
      <c r="C29" s="4"/>
      <c r="D29" s="4"/>
      <c r="E29" s="5"/>
      <c r="F29" s="8"/>
      <c r="G29" s="5"/>
      <c r="H29" s="8"/>
      <c r="I29" s="4"/>
      <c r="J29" s="5"/>
      <c r="K29" s="8"/>
      <c r="L29" s="5"/>
      <c r="M29" s="8"/>
      <c r="P29" s="39"/>
      <c r="Q29" s="39"/>
      <c r="R29" s="39"/>
    </row>
    <row r="30" spans="1:18">
      <c r="A30" s="7">
        <f>MAX($A$22:A29)+1</f>
        <v>2</v>
      </c>
      <c r="B30" s="4" t="s">
        <v>54</v>
      </c>
      <c r="C30" s="4"/>
      <c r="D30" s="4"/>
      <c r="E30" s="5"/>
      <c r="F30" s="8"/>
      <c r="G30" s="5"/>
      <c r="H30" s="8"/>
      <c r="I30" s="4"/>
      <c r="J30" s="5"/>
      <c r="K30" s="8"/>
      <c r="L30" s="5"/>
      <c r="M30" s="8"/>
      <c r="P30" s="39"/>
      <c r="Q30" s="39"/>
      <c r="R30" s="39"/>
    </row>
    <row r="31" spans="1:18">
      <c r="A31" s="7"/>
      <c r="B31" s="4" t="s">
        <v>56</v>
      </c>
      <c r="C31" s="4"/>
      <c r="D31" s="4"/>
      <c r="E31" s="5"/>
      <c r="F31" s="8"/>
      <c r="G31" s="5"/>
      <c r="H31" s="8"/>
      <c r="I31" s="4"/>
      <c r="J31" s="5"/>
      <c r="K31" s="8"/>
      <c r="L31" s="5"/>
      <c r="M31" s="8"/>
      <c r="P31" s="39"/>
      <c r="Q31" s="39"/>
      <c r="R31" s="39"/>
    </row>
    <row r="32" spans="1:18">
      <c r="A32" s="7"/>
      <c r="B32" s="4" t="s">
        <v>146</v>
      </c>
      <c r="C32" s="4"/>
      <c r="D32" s="4"/>
      <c r="E32" s="5"/>
      <c r="F32" s="8"/>
      <c r="G32" s="5"/>
      <c r="H32" s="8"/>
      <c r="I32" s="4"/>
      <c r="J32" s="5"/>
      <c r="K32" s="8"/>
      <c r="L32" s="5"/>
      <c r="M32" s="8"/>
      <c r="P32" s="39"/>
      <c r="Q32" s="39"/>
      <c r="R32" s="39"/>
    </row>
    <row r="33" spans="1:18">
      <c r="A33" s="7"/>
      <c r="B33" s="4"/>
      <c r="C33" s="4"/>
      <c r="D33" s="4"/>
      <c r="E33" s="5"/>
      <c r="F33" s="8"/>
      <c r="G33" s="5"/>
      <c r="H33" s="8"/>
      <c r="I33" s="4"/>
      <c r="J33" s="5"/>
      <c r="K33" s="8"/>
      <c r="L33" s="5"/>
      <c r="M33" s="8"/>
      <c r="P33" s="39"/>
      <c r="Q33" s="39"/>
      <c r="R33" s="39"/>
    </row>
    <row r="34" spans="1:18">
      <c r="A34" s="7"/>
      <c r="B34" s="4"/>
      <c r="C34" s="32">
        <f>C65+C73</f>
        <v>153</v>
      </c>
      <c r="D34" s="4" t="s">
        <v>10</v>
      </c>
      <c r="E34" s="5" t="s">
        <v>3</v>
      </c>
      <c r="F34" s="8">
        <v>0</v>
      </c>
      <c r="G34" s="5" t="s">
        <v>4</v>
      </c>
      <c r="H34" s="8">
        <v>0</v>
      </c>
      <c r="I34" s="4"/>
      <c r="J34" s="5" t="s">
        <v>5</v>
      </c>
      <c r="K34" s="8">
        <f>ROUND(C34*F34,)</f>
        <v>0</v>
      </c>
      <c r="L34" s="5" t="s">
        <v>6</v>
      </c>
      <c r="M34" s="8">
        <f>ROUND(C34*H34,)</f>
        <v>0</v>
      </c>
      <c r="P34" s="40">
        <v>0</v>
      </c>
      <c r="Q34" s="40">
        <v>0</v>
      </c>
      <c r="R34" s="40">
        <v>0</v>
      </c>
    </row>
    <row r="35" spans="1:18">
      <c r="A35" s="7"/>
      <c r="B35" s="4"/>
      <c r="C35" s="4"/>
      <c r="D35" s="4"/>
      <c r="E35" s="5"/>
      <c r="F35" s="8"/>
      <c r="G35" s="5"/>
      <c r="H35" s="8"/>
      <c r="I35" s="4"/>
      <c r="J35" s="5"/>
      <c r="K35" s="8"/>
      <c r="L35" s="5"/>
      <c r="M35" s="8"/>
      <c r="P35" s="39"/>
      <c r="Q35" s="39"/>
      <c r="R35" s="39"/>
    </row>
    <row r="36" spans="1:18">
      <c r="A36" s="7"/>
      <c r="B36" s="4" t="s">
        <v>53</v>
      </c>
      <c r="C36" s="4"/>
      <c r="D36" s="4"/>
      <c r="E36" s="5"/>
      <c r="F36" s="8"/>
      <c r="G36" s="5"/>
      <c r="H36" s="8"/>
      <c r="I36" s="4"/>
      <c r="J36" s="5"/>
      <c r="K36" s="8"/>
      <c r="L36" s="5"/>
      <c r="M36" s="8"/>
      <c r="P36" s="39"/>
      <c r="Q36" s="39"/>
      <c r="R36" s="39"/>
    </row>
    <row r="37" spans="1:18">
      <c r="A37" s="7">
        <f>MAX($A$22:A36)+1</f>
        <v>3</v>
      </c>
      <c r="B37" s="4" t="s">
        <v>54</v>
      </c>
      <c r="C37" s="4"/>
      <c r="D37" s="4"/>
      <c r="E37" s="5"/>
      <c r="F37" s="8"/>
      <c r="G37" s="5"/>
      <c r="H37" s="8"/>
      <c r="I37" s="4"/>
      <c r="J37" s="5"/>
      <c r="K37" s="8"/>
      <c r="L37" s="5"/>
      <c r="M37" s="8"/>
      <c r="P37" s="39"/>
      <c r="Q37" s="39"/>
      <c r="R37" s="39"/>
    </row>
    <row r="38" spans="1:18">
      <c r="A38" s="7"/>
      <c r="B38" s="4" t="s">
        <v>55</v>
      </c>
      <c r="C38" s="4"/>
      <c r="D38" s="4"/>
      <c r="E38" s="5"/>
      <c r="F38" s="8"/>
      <c r="G38" s="5"/>
      <c r="H38" s="8"/>
      <c r="I38" s="4"/>
      <c r="J38" s="5"/>
      <c r="K38" s="8"/>
      <c r="L38" s="5"/>
      <c r="M38" s="8"/>
      <c r="P38" s="39"/>
      <c r="Q38" s="39"/>
      <c r="R38" s="39"/>
    </row>
    <row r="39" spans="1:18">
      <c r="A39" s="7"/>
      <c r="B39" s="4" t="s">
        <v>147</v>
      </c>
      <c r="C39" s="4"/>
      <c r="D39" s="4"/>
      <c r="E39" s="5"/>
      <c r="F39" s="8"/>
      <c r="G39" s="5"/>
      <c r="H39" s="8"/>
      <c r="I39" s="4"/>
      <c r="J39" s="5"/>
      <c r="K39" s="8"/>
      <c r="L39" s="5"/>
      <c r="M39" s="8"/>
      <c r="P39" s="39"/>
      <c r="Q39" s="39"/>
      <c r="R39" s="39"/>
    </row>
    <row r="40" spans="1:18">
      <c r="A40" s="7"/>
      <c r="B40" s="4"/>
      <c r="C40" s="4"/>
      <c r="D40" s="4"/>
      <c r="E40" s="5"/>
      <c r="F40" s="8"/>
      <c r="G40" s="5"/>
      <c r="H40" s="8"/>
      <c r="I40" s="4"/>
      <c r="J40" s="5"/>
      <c r="K40" s="8"/>
      <c r="L40" s="5"/>
      <c r="M40" s="8"/>
      <c r="P40" s="39"/>
      <c r="Q40" s="39"/>
      <c r="R40" s="39"/>
    </row>
    <row r="41" spans="1:18">
      <c r="A41" s="7"/>
      <c r="B41" s="4"/>
      <c r="C41" s="4">
        <f>C49+C57</f>
        <v>32</v>
      </c>
      <c r="D41" s="4" t="s">
        <v>10</v>
      </c>
      <c r="E41" s="5" t="s">
        <v>3</v>
      </c>
      <c r="F41" s="8">
        <v>0</v>
      </c>
      <c r="G41" s="5" t="s">
        <v>4</v>
      </c>
      <c r="H41" s="8">
        <v>0</v>
      </c>
      <c r="I41" s="4"/>
      <c r="J41" s="5" t="s">
        <v>5</v>
      </c>
      <c r="K41" s="8">
        <f>ROUND(C41*F41,)</f>
        <v>0</v>
      </c>
      <c r="L41" s="5" t="s">
        <v>6</v>
      </c>
      <c r="M41" s="8">
        <f>ROUND(C41*H41,)</f>
        <v>0</v>
      </c>
      <c r="P41" s="40">
        <v>0</v>
      </c>
      <c r="Q41" s="40">
        <v>0</v>
      </c>
      <c r="R41" s="40">
        <v>0</v>
      </c>
    </row>
    <row r="42" spans="1:18">
      <c r="A42" s="7"/>
      <c r="B42" s="4"/>
      <c r="C42" s="4"/>
      <c r="D42" s="4"/>
      <c r="E42" s="5"/>
      <c r="F42" s="8"/>
      <c r="G42" s="5"/>
      <c r="H42" s="8"/>
      <c r="I42" s="4"/>
      <c r="J42" s="5"/>
      <c r="K42" s="8"/>
      <c r="L42" s="5"/>
      <c r="M42" s="8"/>
      <c r="P42" s="39"/>
      <c r="Q42" s="39"/>
      <c r="R42" s="39"/>
    </row>
    <row r="43" spans="1:18">
      <c r="A43" s="7"/>
      <c r="B43" s="4" t="s">
        <v>60</v>
      </c>
      <c r="C43" s="4"/>
      <c r="D43" s="4"/>
      <c r="E43" s="5"/>
      <c r="F43" s="8"/>
      <c r="G43" s="5"/>
      <c r="H43" s="8"/>
      <c r="I43" s="4"/>
      <c r="J43" s="5"/>
      <c r="K43" s="8"/>
      <c r="L43" s="5"/>
      <c r="M43" s="8"/>
      <c r="P43" s="39"/>
      <c r="Q43" s="39"/>
      <c r="R43" s="39"/>
    </row>
    <row r="44" spans="1:18">
      <c r="A44" s="7">
        <f>MAX($A$22:A43)+1</f>
        <v>4</v>
      </c>
      <c r="B44" s="4" t="s">
        <v>57</v>
      </c>
      <c r="C44" s="4"/>
      <c r="D44" s="4"/>
      <c r="E44" s="5"/>
      <c r="F44" s="8"/>
      <c r="G44" s="5"/>
      <c r="H44" s="8"/>
      <c r="I44" s="4"/>
      <c r="J44" s="5"/>
      <c r="K44" s="8"/>
      <c r="L44" s="5"/>
      <c r="M44" s="8"/>
      <c r="P44" s="39"/>
      <c r="Q44" s="39"/>
      <c r="R44" s="39"/>
    </row>
    <row r="45" spans="1:18">
      <c r="A45" s="7"/>
      <c r="B45" s="4" t="s">
        <v>62</v>
      </c>
      <c r="C45" s="4"/>
      <c r="D45" s="4"/>
      <c r="E45" s="5"/>
      <c r="F45" s="8"/>
      <c r="G45" s="5"/>
      <c r="H45" s="8"/>
      <c r="I45" s="4"/>
      <c r="J45" s="5"/>
      <c r="K45" s="8"/>
      <c r="L45" s="5"/>
      <c r="M45" s="8"/>
      <c r="P45" s="39"/>
      <c r="Q45" s="39"/>
      <c r="R45" s="39"/>
    </row>
    <row r="46" spans="1:18">
      <c r="A46" s="7"/>
      <c r="B46" s="4" t="s">
        <v>63</v>
      </c>
      <c r="C46" s="4"/>
      <c r="D46" s="4"/>
      <c r="E46" s="5"/>
      <c r="F46" s="8"/>
      <c r="G46" s="5"/>
      <c r="H46" s="8"/>
      <c r="I46" s="4"/>
      <c r="J46" s="5"/>
      <c r="K46" s="8"/>
      <c r="L46" s="5"/>
      <c r="M46" s="8"/>
      <c r="P46" s="39"/>
      <c r="Q46" s="39"/>
      <c r="R46" s="39"/>
    </row>
    <row r="47" spans="1:18">
      <c r="A47" s="7"/>
      <c r="B47" s="4" t="s">
        <v>64</v>
      </c>
      <c r="C47" s="4"/>
      <c r="D47" s="4"/>
      <c r="E47" s="5"/>
      <c r="F47" s="8"/>
      <c r="G47" s="5"/>
      <c r="H47" s="8"/>
      <c r="I47" s="4"/>
      <c r="J47" s="5"/>
      <c r="K47" s="8"/>
      <c r="L47" s="5"/>
      <c r="M47" s="8"/>
      <c r="P47" s="39"/>
      <c r="Q47" s="39"/>
      <c r="R47" s="39"/>
    </row>
    <row r="48" spans="1:18">
      <c r="A48" s="7"/>
      <c r="B48" s="4"/>
      <c r="C48" s="4"/>
      <c r="D48" s="4"/>
      <c r="E48" s="5"/>
      <c r="F48" s="8"/>
      <c r="G48" s="5"/>
      <c r="H48" s="8"/>
      <c r="I48" s="4"/>
      <c r="J48" s="5"/>
      <c r="K48" s="8"/>
      <c r="L48" s="5"/>
      <c r="M48" s="8"/>
      <c r="P48" s="39"/>
      <c r="Q48" s="39"/>
      <c r="R48" s="39"/>
    </row>
    <row r="49" spans="1:18">
      <c r="A49" s="7"/>
      <c r="B49" s="4"/>
      <c r="C49" s="4">
        <v>26</v>
      </c>
      <c r="D49" s="4" t="s">
        <v>10</v>
      </c>
      <c r="E49" s="5" t="s">
        <v>3</v>
      </c>
      <c r="F49" s="8">
        <v>0</v>
      </c>
      <c r="G49" s="5" t="s">
        <v>4</v>
      </c>
      <c r="H49" s="8">
        <v>0</v>
      </c>
      <c r="I49" s="4"/>
      <c r="J49" s="5" t="s">
        <v>5</v>
      </c>
      <c r="K49" s="8">
        <f>ROUND(C49*F49,)</f>
        <v>0</v>
      </c>
      <c r="L49" s="5" t="s">
        <v>6</v>
      </c>
      <c r="M49" s="8">
        <f>ROUND(C49*H49,)</f>
        <v>0</v>
      </c>
      <c r="N49" s="38">
        <v>26</v>
      </c>
      <c r="P49" s="40">
        <v>13</v>
      </c>
      <c r="Q49" s="40">
        <v>5</v>
      </c>
      <c r="R49" s="40">
        <v>4</v>
      </c>
    </row>
    <row r="50" spans="1:18">
      <c r="A50" s="7"/>
      <c r="B50" s="4"/>
      <c r="C50" s="4"/>
      <c r="D50" s="4"/>
      <c r="E50" s="5"/>
      <c r="F50" s="8"/>
      <c r="G50" s="5"/>
      <c r="H50" s="8"/>
      <c r="I50" s="4"/>
      <c r="J50" s="5"/>
      <c r="K50" s="8"/>
      <c r="L50" s="5"/>
      <c r="M50" s="8"/>
      <c r="P50" s="39"/>
      <c r="Q50" s="39"/>
      <c r="R50" s="39"/>
    </row>
    <row r="51" spans="1:18">
      <c r="A51" s="7"/>
      <c r="B51" s="4" t="s">
        <v>61</v>
      </c>
      <c r="C51" s="4"/>
      <c r="D51" s="4"/>
      <c r="E51" s="5"/>
      <c r="F51" s="8"/>
      <c r="G51" s="5"/>
      <c r="H51" s="8"/>
      <c r="I51" s="4"/>
      <c r="J51" s="5"/>
      <c r="K51" s="8"/>
      <c r="L51" s="5"/>
      <c r="M51" s="8"/>
      <c r="P51" s="39"/>
      <c r="Q51" s="39"/>
      <c r="R51" s="39"/>
    </row>
    <row r="52" spans="1:18">
      <c r="A52" s="7">
        <f>MAX($A$22:A51)+1</f>
        <v>5</v>
      </c>
      <c r="B52" s="4" t="s">
        <v>57</v>
      </c>
      <c r="C52" s="4"/>
      <c r="D52" s="4"/>
      <c r="E52" s="5"/>
      <c r="F52" s="8"/>
      <c r="G52" s="5"/>
      <c r="H52" s="8"/>
      <c r="I52" s="4"/>
      <c r="J52" s="5"/>
      <c r="K52" s="8"/>
      <c r="L52" s="5"/>
      <c r="M52" s="8"/>
      <c r="P52" s="39"/>
      <c r="Q52" s="39"/>
      <c r="R52" s="39"/>
    </row>
    <row r="53" spans="1:18">
      <c r="A53" s="7"/>
      <c r="B53" s="4" t="s">
        <v>58</v>
      </c>
      <c r="C53" s="4"/>
      <c r="D53" s="4"/>
      <c r="E53" s="5"/>
      <c r="F53" s="8"/>
      <c r="G53" s="5"/>
      <c r="H53" s="8"/>
      <c r="I53" s="4"/>
      <c r="J53" s="5"/>
      <c r="K53" s="8"/>
      <c r="L53" s="5"/>
      <c r="M53" s="8"/>
      <c r="P53" s="39"/>
      <c r="Q53" s="39"/>
      <c r="R53" s="39"/>
    </row>
    <row r="54" spans="1:18">
      <c r="A54" s="7"/>
      <c r="B54" s="4" t="s">
        <v>59</v>
      </c>
      <c r="C54" s="4"/>
      <c r="D54" s="4"/>
      <c r="E54" s="5"/>
      <c r="F54" s="8"/>
      <c r="G54" s="5"/>
      <c r="H54" s="8"/>
      <c r="I54" s="4"/>
      <c r="J54" s="5"/>
      <c r="K54" s="8"/>
      <c r="L54" s="5"/>
      <c r="M54" s="8"/>
      <c r="P54" s="39"/>
      <c r="Q54" s="39"/>
      <c r="R54" s="39"/>
    </row>
    <row r="55" spans="1:18">
      <c r="A55" s="7"/>
      <c r="B55" s="4" t="s">
        <v>65</v>
      </c>
      <c r="C55" s="4"/>
      <c r="D55" s="4"/>
      <c r="E55" s="5"/>
      <c r="F55" s="8"/>
      <c r="G55" s="5"/>
      <c r="H55" s="8"/>
      <c r="I55" s="4"/>
      <c r="J55" s="5"/>
      <c r="K55" s="8"/>
      <c r="L55" s="5"/>
      <c r="M55" s="8"/>
      <c r="P55" s="39"/>
      <c r="Q55" s="39"/>
      <c r="R55" s="39"/>
    </row>
    <row r="56" spans="1:18">
      <c r="A56" s="7"/>
      <c r="B56" s="4"/>
      <c r="C56" s="4"/>
      <c r="D56" s="4"/>
      <c r="E56" s="5"/>
      <c r="F56" s="8"/>
      <c r="G56" s="5"/>
      <c r="H56" s="8"/>
      <c r="I56" s="4"/>
      <c r="J56" s="5"/>
      <c r="K56" s="8"/>
      <c r="L56" s="5"/>
      <c r="M56" s="8"/>
      <c r="P56" s="39"/>
      <c r="Q56" s="39"/>
      <c r="R56" s="39"/>
    </row>
    <row r="57" spans="1:18">
      <c r="A57" s="7"/>
      <c r="B57" s="4"/>
      <c r="C57" s="4">
        <v>6</v>
      </c>
      <c r="D57" s="4" t="s">
        <v>10</v>
      </c>
      <c r="E57" s="5" t="s">
        <v>3</v>
      </c>
      <c r="F57" s="8">
        <v>0</v>
      </c>
      <c r="G57" s="5" t="s">
        <v>4</v>
      </c>
      <c r="H57" s="8">
        <v>0</v>
      </c>
      <c r="I57" s="4"/>
      <c r="J57" s="5" t="s">
        <v>5</v>
      </c>
      <c r="K57" s="8">
        <f>ROUND(C57*F57,)</f>
        <v>0</v>
      </c>
      <c r="L57" s="5" t="s">
        <v>6</v>
      </c>
      <c r="M57" s="8">
        <f>ROUND(C57*H57,)</f>
        <v>0</v>
      </c>
      <c r="N57" s="38">
        <v>6</v>
      </c>
      <c r="P57" s="40">
        <v>4</v>
      </c>
      <c r="Q57" s="40">
        <v>3</v>
      </c>
      <c r="R57" s="40">
        <v>1</v>
      </c>
    </row>
    <row r="58" spans="1:18">
      <c r="A58" s="7"/>
      <c r="B58" s="4"/>
      <c r="C58" s="4"/>
      <c r="D58" s="4"/>
      <c r="E58" s="5"/>
      <c r="F58" s="8"/>
      <c r="G58" s="5"/>
      <c r="H58" s="8"/>
      <c r="I58" s="4"/>
      <c r="J58" s="5"/>
      <c r="K58" s="8"/>
      <c r="L58" s="5"/>
      <c r="M58" s="8"/>
      <c r="P58" s="39"/>
      <c r="Q58" s="39"/>
      <c r="R58" s="39"/>
    </row>
    <row r="59" spans="1:18">
      <c r="A59" s="7"/>
      <c r="B59" s="4" t="s">
        <v>66</v>
      </c>
      <c r="C59" s="4"/>
      <c r="D59" s="4"/>
      <c r="E59" s="5"/>
      <c r="F59" s="8"/>
      <c r="G59" s="5"/>
      <c r="H59" s="8"/>
      <c r="I59" s="4"/>
      <c r="J59" s="5"/>
      <c r="K59" s="8"/>
      <c r="L59" s="5"/>
      <c r="M59" s="8"/>
      <c r="P59" s="39"/>
      <c r="Q59" s="39"/>
      <c r="R59" s="39"/>
    </row>
    <row r="60" spans="1:18">
      <c r="A60" s="7">
        <f>MAX($A$22:A59)+1</f>
        <v>6</v>
      </c>
      <c r="B60" s="4" t="s">
        <v>57</v>
      </c>
      <c r="C60" s="4"/>
      <c r="D60" s="4"/>
      <c r="E60" s="5"/>
      <c r="F60" s="8"/>
      <c r="G60" s="5"/>
      <c r="H60" s="8"/>
      <c r="I60" s="4"/>
      <c r="J60" s="5"/>
      <c r="K60" s="8"/>
      <c r="L60" s="5"/>
      <c r="M60" s="8"/>
      <c r="P60" s="39"/>
      <c r="Q60" s="39"/>
      <c r="R60" s="39"/>
    </row>
    <row r="61" spans="1:18">
      <c r="A61" s="7"/>
      <c r="B61" s="4" t="s">
        <v>67</v>
      </c>
      <c r="C61" s="4"/>
      <c r="D61" s="4"/>
      <c r="E61" s="5"/>
      <c r="F61" s="8"/>
      <c r="G61" s="5"/>
      <c r="H61" s="8"/>
      <c r="I61" s="4"/>
      <c r="J61" s="5"/>
      <c r="K61" s="8"/>
      <c r="L61" s="5"/>
      <c r="M61" s="8"/>
      <c r="P61" s="39"/>
      <c r="Q61" s="39"/>
      <c r="R61" s="39"/>
    </row>
    <row r="62" spans="1:18">
      <c r="A62" s="7"/>
      <c r="B62" s="4" t="s">
        <v>68</v>
      </c>
      <c r="C62" s="4"/>
      <c r="D62" s="4"/>
      <c r="E62" s="5"/>
      <c r="F62" s="8"/>
      <c r="G62" s="5"/>
      <c r="H62" s="8"/>
      <c r="I62" s="4"/>
      <c r="J62" s="5"/>
      <c r="K62" s="8"/>
      <c r="L62" s="5"/>
      <c r="M62" s="8"/>
      <c r="P62" s="39"/>
      <c r="Q62" s="39"/>
      <c r="R62" s="39"/>
    </row>
    <row r="63" spans="1:18">
      <c r="A63" s="7"/>
      <c r="B63" s="4" t="s">
        <v>213</v>
      </c>
      <c r="C63" s="4"/>
      <c r="D63" s="4"/>
      <c r="E63" s="5"/>
      <c r="F63" s="8"/>
      <c r="G63" s="5"/>
      <c r="H63" s="8"/>
      <c r="I63" s="4"/>
      <c r="J63" s="5"/>
      <c r="K63" s="8"/>
      <c r="L63" s="5"/>
      <c r="M63" s="8"/>
      <c r="P63" s="39"/>
      <c r="Q63" s="39"/>
      <c r="R63" s="39"/>
    </row>
    <row r="64" spans="1:18">
      <c r="A64" s="7"/>
      <c r="B64" s="4"/>
      <c r="C64" s="4"/>
      <c r="D64" s="4"/>
      <c r="E64" s="5"/>
      <c r="F64" s="8"/>
      <c r="G64" s="5"/>
      <c r="H64" s="8"/>
      <c r="I64" s="4"/>
      <c r="J64" s="5"/>
      <c r="K64" s="8"/>
      <c r="L64" s="5"/>
      <c r="M64" s="8"/>
      <c r="P64" s="39"/>
      <c r="Q64" s="39"/>
      <c r="R64" s="39"/>
    </row>
    <row r="65" spans="1:21">
      <c r="A65" s="7"/>
      <c r="B65" s="4"/>
      <c r="C65" s="4">
        <v>18</v>
      </c>
      <c r="D65" s="4" t="s">
        <v>10</v>
      </c>
      <c r="E65" s="5" t="s">
        <v>3</v>
      </c>
      <c r="F65" s="8">
        <v>0</v>
      </c>
      <c r="G65" s="5" t="s">
        <v>4</v>
      </c>
      <c r="H65" s="8">
        <v>0</v>
      </c>
      <c r="I65" s="4"/>
      <c r="J65" s="5" t="s">
        <v>5</v>
      </c>
      <c r="K65" s="8">
        <f>ROUND(C65*F65,)</f>
        <v>0</v>
      </c>
      <c r="L65" s="5" t="s">
        <v>6</v>
      </c>
      <c r="M65" s="8">
        <f>ROUND(C65*H65,)</f>
        <v>0</v>
      </c>
      <c r="N65" s="41">
        <v>18</v>
      </c>
      <c r="P65" s="40">
        <v>9</v>
      </c>
      <c r="Q65" s="40">
        <v>3</v>
      </c>
      <c r="R65" s="40">
        <v>1</v>
      </c>
    </row>
    <row r="66" spans="1:21">
      <c r="A66" s="7"/>
      <c r="B66" s="4"/>
      <c r="C66" s="4"/>
      <c r="D66" s="4"/>
      <c r="E66" s="5"/>
      <c r="F66" s="8"/>
      <c r="G66" s="5"/>
      <c r="H66" s="8"/>
      <c r="I66" s="4"/>
      <c r="J66" s="5"/>
      <c r="K66" s="8"/>
      <c r="L66" s="5"/>
      <c r="M66" s="8"/>
      <c r="P66" s="39"/>
      <c r="Q66" s="39"/>
      <c r="R66" s="39"/>
    </row>
    <row r="67" spans="1:21">
      <c r="A67" s="7"/>
      <c r="B67" s="4" t="s">
        <v>66</v>
      </c>
      <c r="C67" s="4"/>
      <c r="D67" s="4"/>
      <c r="E67" s="5"/>
      <c r="F67" s="8"/>
      <c r="G67" s="5"/>
      <c r="H67" s="8"/>
      <c r="I67" s="4"/>
      <c r="J67" s="5"/>
      <c r="K67" s="8"/>
      <c r="L67" s="5"/>
      <c r="M67" s="8"/>
      <c r="P67" s="39"/>
      <c r="Q67" s="39"/>
      <c r="R67" s="39"/>
    </row>
    <row r="68" spans="1:21">
      <c r="A68" s="7">
        <f>MAX($A$22:A67)+1</f>
        <v>7</v>
      </c>
      <c r="B68" s="4" t="s">
        <v>57</v>
      </c>
      <c r="C68" s="4"/>
      <c r="D68" s="4"/>
      <c r="E68" s="5"/>
      <c r="F68" s="8"/>
      <c r="G68" s="5"/>
      <c r="H68" s="8"/>
      <c r="I68" s="4"/>
      <c r="J68" s="5"/>
      <c r="K68" s="8"/>
      <c r="L68" s="5"/>
      <c r="M68" s="8"/>
      <c r="P68" s="39"/>
      <c r="Q68" s="39"/>
      <c r="R68" s="39"/>
    </row>
    <row r="69" spans="1:21">
      <c r="A69" s="7"/>
      <c r="B69" s="4" t="s">
        <v>67</v>
      </c>
      <c r="C69" s="4"/>
      <c r="D69" s="4"/>
      <c r="E69" s="5"/>
      <c r="F69" s="8"/>
      <c r="G69" s="5"/>
      <c r="H69" s="8"/>
      <c r="I69" s="4"/>
      <c r="J69" s="5"/>
      <c r="K69" s="8"/>
      <c r="L69" s="5"/>
      <c r="M69" s="8"/>
      <c r="P69" s="39"/>
      <c r="Q69" s="39"/>
      <c r="R69" s="39"/>
    </row>
    <row r="70" spans="1:21">
      <c r="A70" s="7"/>
      <c r="B70" s="4" t="s">
        <v>68</v>
      </c>
      <c r="C70" s="4"/>
      <c r="D70" s="4"/>
      <c r="E70" s="5"/>
      <c r="F70" s="8"/>
      <c r="G70" s="5"/>
      <c r="H70" s="8"/>
      <c r="I70" s="4"/>
      <c r="J70" s="5"/>
      <c r="K70" s="8"/>
      <c r="L70" s="5"/>
      <c r="M70" s="8"/>
      <c r="P70" s="39"/>
      <c r="Q70" s="39"/>
      <c r="R70" s="39"/>
    </row>
    <row r="71" spans="1:21">
      <c r="A71" s="7"/>
      <c r="B71" s="4" t="s">
        <v>227</v>
      </c>
      <c r="C71" s="4"/>
      <c r="D71" s="4"/>
      <c r="E71" s="5"/>
      <c r="F71" s="8"/>
      <c r="G71" s="5"/>
      <c r="H71" s="8"/>
      <c r="I71" s="4"/>
      <c r="J71" s="5"/>
      <c r="K71" s="8"/>
      <c r="L71" s="5"/>
      <c r="M71" s="8"/>
      <c r="P71" s="39"/>
      <c r="Q71" s="39"/>
      <c r="R71" s="39"/>
    </row>
    <row r="72" spans="1:21">
      <c r="A72" s="7"/>
      <c r="B72" s="4"/>
      <c r="C72" s="4"/>
      <c r="D72" s="4"/>
      <c r="E72" s="5"/>
      <c r="F72" s="8"/>
      <c r="G72" s="5"/>
      <c r="H72" s="8"/>
      <c r="I72" s="4"/>
      <c r="J72" s="5"/>
      <c r="K72" s="8"/>
      <c r="L72" s="5"/>
      <c r="M72" s="8"/>
      <c r="P72" s="39"/>
      <c r="Q72" s="39"/>
      <c r="R72" s="39"/>
    </row>
    <row r="73" spans="1:21">
      <c r="A73" s="7"/>
      <c r="B73" s="4"/>
      <c r="C73" s="32">
        <f>N73+N74+N75</f>
        <v>135</v>
      </c>
      <c r="D73" s="4" t="s">
        <v>10</v>
      </c>
      <c r="E73" s="5" t="s">
        <v>3</v>
      </c>
      <c r="F73" s="8">
        <v>0</v>
      </c>
      <c r="G73" s="5" t="s">
        <v>4</v>
      </c>
      <c r="H73" s="8">
        <v>0</v>
      </c>
      <c r="I73" s="4"/>
      <c r="J73" s="5" t="s">
        <v>5</v>
      </c>
      <c r="K73" s="8">
        <f>ROUND(C73*F73,)</f>
        <v>0</v>
      </c>
      <c r="L73" s="5" t="s">
        <v>6</v>
      </c>
      <c r="M73" s="8">
        <f>ROUND(C73*H73,)</f>
        <v>0</v>
      </c>
      <c r="N73" s="38">
        <v>52</v>
      </c>
      <c r="O73" s="38" t="s">
        <v>229</v>
      </c>
      <c r="P73" s="40">
        <v>91</v>
      </c>
      <c r="Q73" s="40">
        <v>7</v>
      </c>
      <c r="R73" s="40">
        <v>18</v>
      </c>
      <c r="T73" s="31"/>
    </row>
    <row r="74" spans="1:21">
      <c r="A74" s="7"/>
      <c r="B74" s="4"/>
      <c r="C74" s="4"/>
      <c r="D74" s="4"/>
      <c r="E74" s="5"/>
      <c r="F74" s="8"/>
      <c r="G74" s="5"/>
      <c r="H74" s="8"/>
      <c r="I74" s="4"/>
      <c r="J74" s="5"/>
      <c r="K74" s="8"/>
      <c r="L74" s="5"/>
      <c r="M74" s="8"/>
      <c r="N74" s="38">
        <v>56</v>
      </c>
      <c r="O74" s="38" t="s">
        <v>230</v>
      </c>
      <c r="P74" s="39"/>
      <c r="Q74" s="39"/>
      <c r="R74" s="39"/>
    </row>
    <row r="75" spans="1:21">
      <c r="A75" s="7"/>
      <c r="B75" s="4" t="s">
        <v>69</v>
      </c>
      <c r="C75" s="4"/>
      <c r="D75" s="4"/>
      <c r="E75" s="5"/>
      <c r="F75" s="8"/>
      <c r="G75" s="5"/>
      <c r="H75" s="8"/>
      <c r="I75" s="4"/>
      <c r="J75" s="5"/>
      <c r="K75" s="8"/>
      <c r="L75" s="5"/>
      <c r="M75" s="8"/>
      <c r="N75" s="38">
        <v>27</v>
      </c>
      <c r="O75" s="38" t="s">
        <v>228</v>
      </c>
      <c r="P75" s="39"/>
      <c r="Q75" s="39"/>
      <c r="R75" s="39"/>
    </row>
    <row r="76" spans="1:21">
      <c r="A76" s="7">
        <f>MAX($A$22:A75)+1</f>
        <v>8</v>
      </c>
      <c r="B76" s="4" t="s">
        <v>57</v>
      </c>
      <c r="C76" s="4"/>
      <c r="D76" s="4"/>
      <c r="E76" s="5"/>
      <c r="F76" s="8"/>
      <c r="G76" s="5"/>
      <c r="H76" s="8"/>
      <c r="I76" s="4"/>
      <c r="J76" s="5"/>
      <c r="K76" s="8"/>
      <c r="L76" s="5"/>
      <c r="M76" s="8"/>
      <c r="P76" s="39"/>
      <c r="Q76" s="39"/>
      <c r="R76" s="39"/>
    </row>
    <row r="77" spans="1:21">
      <c r="A77" s="7"/>
      <c r="B77" s="4" t="s">
        <v>70</v>
      </c>
      <c r="C77" s="4"/>
      <c r="D77" s="4"/>
      <c r="E77" s="5"/>
      <c r="F77" s="8"/>
      <c r="G77" s="5"/>
      <c r="H77" s="8"/>
      <c r="I77" s="4"/>
      <c r="J77" s="5"/>
      <c r="K77" s="8"/>
      <c r="L77" s="5"/>
      <c r="M77" s="8"/>
      <c r="P77" s="39"/>
      <c r="Q77" s="39"/>
      <c r="R77" s="39"/>
    </row>
    <row r="78" spans="1:21">
      <c r="A78" s="7"/>
      <c r="B78" s="4" t="s">
        <v>71</v>
      </c>
      <c r="C78" s="4"/>
      <c r="D78" s="4"/>
      <c r="E78" s="5"/>
      <c r="F78" s="8"/>
      <c r="G78" s="5"/>
      <c r="H78" s="8"/>
      <c r="I78" s="4"/>
      <c r="J78" s="5"/>
      <c r="K78" s="8"/>
      <c r="L78" s="5"/>
      <c r="M78" s="8"/>
      <c r="P78" s="39"/>
      <c r="Q78" s="39"/>
      <c r="R78" s="39"/>
    </row>
    <row r="79" spans="1:21">
      <c r="A79" s="7"/>
      <c r="B79" s="4"/>
      <c r="C79" s="4"/>
      <c r="D79" s="4"/>
      <c r="E79" s="5"/>
      <c r="F79" s="8"/>
      <c r="G79" s="5"/>
      <c r="H79" s="8"/>
      <c r="I79" s="4"/>
      <c r="J79" s="5"/>
      <c r="K79" s="8"/>
      <c r="L79" s="5"/>
      <c r="M79" s="8"/>
      <c r="P79" s="39"/>
      <c r="Q79" s="39"/>
      <c r="R79" s="39"/>
    </row>
    <row r="80" spans="1:21">
      <c r="A80" s="7"/>
      <c r="B80" s="4"/>
      <c r="C80" s="32">
        <v>171</v>
      </c>
      <c r="D80" s="4" t="s">
        <v>19</v>
      </c>
      <c r="E80" s="5" t="s">
        <v>3</v>
      </c>
      <c r="F80" s="8">
        <v>0</v>
      </c>
      <c r="G80" s="5" t="s">
        <v>4</v>
      </c>
      <c r="H80" s="8">
        <v>0</v>
      </c>
      <c r="I80" s="4"/>
      <c r="J80" s="5" t="s">
        <v>5</v>
      </c>
      <c r="K80" s="8">
        <f>ROUND(C80*F80,)</f>
        <v>0</v>
      </c>
      <c r="L80" s="5" t="s">
        <v>6</v>
      </c>
      <c r="M80" s="8">
        <f>ROUND(C80*H80,)</f>
        <v>0</v>
      </c>
      <c r="N80" s="38">
        <v>1705</v>
      </c>
      <c r="P80" s="40">
        <f>P99*0.9*10</f>
        <v>1308.6000000000001</v>
      </c>
      <c r="Q80" s="40">
        <f t="shared" ref="Q80:R80" si="0">Q99*0.9*10</f>
        <v>271.8</v>
      </c>
      <c r="R80" s="40">
        <f t="shared" si="0"/>
        <v>259.02</v>
      </c>
      <c r="T80" s="31">
        <v>0.9</v>
      </c>
      <c r="U80" t="s">
        <v>224</v>
      </c>
    </row>
    <row r="81" spans="1:21">
      <c r="A81" s="7"/>
      <c r="B81" s="4"/>
      <c r="C81" s="4"/>
      <c r="D81" s="4"/>
      <c r="E81" s="5"/>
      <c r="F81" s="8"/>
      <c r="G81" s="5"/>
      <c r="H81" s="8"/>
      <c r="I81" s="4"/>
      <c r="J81" s="5"/>
      <c r="K81" s="8"/>
      <c r="L81" s="5"/>
      <c r="M81" s="8"/>
      <c r="P81" s="39"/>
      <c r="Q81" s="39"/>
      <c r="R81" s="39"/>
    </row>
    <row r="82" spans="1:21">
      <c r="A82" s="7"/>
      <c r="B82" s="4" t="s">
        <v>69</v>
      </c>
      <c r="C82" s="4"/>
      <c r="D82" s="4"/>
      <c r="E82" s="5"/>
      <c r="F82" s="8"/>
      <c r="G82" s="5"/>
      <c r="H82" s="8"/>
      <c r="I82" s="4"/>
      <c r="J82" s="5"/>
      <c r="K82" s="8"/>
      <c r="L82" s="5"/>
      <c r="M82" s="8"/>
      <c r="P82" s="39"/>
      <c r="Q82" s="39"/>
      <c r="R82" s="39"/>
    </row>
    <row r="83" spans="1:21">
      <c r="A83" s="7">
        <f>MAX($A$22:A82)+1</f>
        <v>9</v>
      </c>
      <c r="B83" s="4" t="s">
        <v>57</v>
      </c>
      <c r="C83" s="4"/>
      <c r="D83" s="4"/>
      <c r="E83" s="5"/>
      <c r="F83" s="8"/>
      <c r="G83" s="5"/>
      <c r="H83" s="8"/>
      <c r="I83" s="4"/>
      <c r="J83" s="5"/>
      <c r="K83" s="8"/>
      <c r="L83" s="5"/>
      <c r="M83" s="8"/>
      <c r="P83" s="39"/>
      <c r="Q83" s="39"/>
      <c r="R83" s="39"/>
    </row>
    <row r="84" spans="1:21">
      <c r="A84" s="7"/>
      <c r="B84" s="4" t="s">
        <v>214</v>
      </c>
      <c r="C84" s="4"/>
      <c r="D84" s="4"/>
      <c r="E84" s="5"/>
      <c r="F84" s="8"/>
      <c r="G84" s="5"/>
      <c r="H84" s="8"/>
      <c r="I84" s="4"/>
      <c r="J84" s="5"/>
      <c r="K84" s="8"/>
      <c r="L84" s="5"/>
      <c r="M84" s="8"/>
      <c r="P84" s="39"/>
      <c r="Q84" s="39"/>
      <c r="R84" s="39"/>
    </row>
    <row r="85" spans="1:21">
      <c r="A85" s="7"/>
      <c r="B85" s="4" t="s">
        <v>71</v>
      </c>
      <c r="C85" s="4"/>
      <c r="D85" s="4"/>
      <c r="E85" s="5"/>
      <c r="F85" s="8"/>
      <c r="G85" s="5"/>
      <c r="H85" s="8"/>
      <c r="I85" s="4"/>
      <c r="J85" s="5"/>
      <c r="K85" s="8"/>
      <c r="L85" s="5"/>
      <c r="M85" s="8"/>
      <c r="P85" s="39"/>
      <c r="Q85" s="39"/>
      <c r="R85" s="39"/>
    </row>
    <row r="86" spans="1:21">
      <c r="A86" s="7"/>
      <c r="B86" s="4"/>
      <c r="C86" s="4"/>
      <c r="D86" s="4"/>
      <c r="E86" s="5"/>
      <c r="F86" s="8"/>
      <c r="G86" s="5"/>
      <c r="H86" s="8"/>
      <c r="I86" s="4"/>
      <c r="J86" s="5"/>
      <c r="K86" s="8"/>
      <c r="L86" s="5"/>
      <c r="M86" s="8"/>
      <c r="P86" s="39"/>
      <c r="Q86" s="39"/>
      <c r="R86" s="39"/>
    </row>
    <row r="87" spans="1:21">
      <c r="A87" s="7"/>
      <c r="B87" s="4"/>
      <c r="C87" s="32">
        <f>N87/10</f>
        <v>178.5</v>
      </c>
      <c r="D87" s="4" t="s">
        <v>19</v>
      </c>
      <c r="E87" s="5" t="s">
        <v>3</v>
      </c>
      <c r="F87" s="8">
        <v>0</v>
      </c>
      <c r="G87" s="5" t="s">
        <v>4</v>
      </c>
      <c r="H87" s="8">
        <v>0</v>
      </c>
      <c r="I87" s="4"/>
      <c r="J87" s="5" t="s">
        <v>5</v>
      </c>
      <c r="K87" s="8">
        <f>ROUND(C87*F87,)</f>
        <v>0</v>
      </c>
      <c r="L87" s="5" t="s">
        <v>6</v>
      </c>
      <c r="M87" s="8">
        <f>ROUND(C87*H87,)</f>
        <v>0</v>
      </c>
      <c r="N87" s="38">
        <v>1785</v>
      </c>
      <c r="P87" s="40">
        <f>P99*10</f>
        <v>1454</v>
      </c>
      <c r="Q87" s="40">
        <f>Q99*10</f>
        <v>302</v>
      </c>
      <c r="R87" s="40">
        <f>R99*10</f>
        <v>287.8</v>
      </c>
      <c r="T87" s="31"/>
      <c r="U87" t="s">
        <v>226</v>
      </c>
    </row>
    <row r="88" spans="1:21">
      <c r="A88" s="7"/>
      <c r="B88" s="4"/>
      <c r="C88" s="4"/>
      <c r="D88" s="4"/>
      <c r="E88" s="5"/>
      <c r="F88" s="8"/>
      <c r="G88" s="5"/>
      <c r="H88" s="8"/>
      <c r="I88" s="4"/>
      <c r="J88" s="5"/>
      <c r="K88" s="8"/>
      <c r="L88" s="5"/>
      <c r="M88" s="8"/>
      <c r="P88" s="39"/>
      <c r="Q88" s="39"/>
      <c r="R88" s="39"/>
    </row>
    <row r="89" spans="1:21">
      <c r="A89" s="7"/>
      <c r="B89" s="4" t="s">
        <v>72</v>
      </c>
      <c r="C89" s="4"/>
      <c r="D89" s="4"/>
      <c r="E89" s="5"/>
      <c r="F89" s="8"/>
      <c r="G89" s="5"/>
      <c r="H89" s="8"/>
      <c r="I89" s="4"/>
      <c r="J89" s="5"/>
      <c r="K89" s="8"/>
      <c r="L89" s="5"/>
      <c r="M89" s="8"/>
      <c r="P89" s="39"/>
      <c r="Q89" s="39"/>
      <c r="R89" s="39"/>
    </row>
    <row r="90" spans="1:21">
      <c r="A90" s="7">
        <f>MAX($A$22:A89)+1</f>
        <v>10</v>
      </c>
      <c r="B90" s="4" t="s">
        <v>239</v>
      </c>
      <c r="C90" s="4"/>
      <c r="D90" s="4"/>
      <c r="E90" s="5"/>
      <c r="F90" s="8"/>
      <c r="G90" s="5"/>
      <c r="H90" s="8"/>
      <c r="I90" s="4"/>
      <c r="J90" s="5"/>
      <c r="K90" s="8"/>
      <c r="L90" s="5"/>
      <c r="M90" s="8"/>
      <c r="P90" s="39"/>
      <c r="Q90" s="39"/>
      <c r="R90" s="39"/>
    </row>
    <row r="91" spans="1:21">
      <c r="A91" s="7"/>
      <c r="B91" s="4" t="s">
        <v>73</v>
      </c>
      <c r="C91" s="4"/>
      <c r="D91" s="4"/>
      <c r="E91" s="5"/>
      <c r="F91" s="8"/>
      <c r="G91" s="5"/>
      <c r="H91" s="8"/>
      <c r="I91" s="4"/>
      <c r="J91" s="5"/>
      <c r="K91" s="8"/>
      <c r="L91" s="5"/>
      <c r="M91" s="8"/>
      <c r="P91" s="39"/>
      <c r="Q91" s="39"/>
      <c r="R91" s="39"/>
    </row>
    <row r="92" spans="1:21">
      <c r="A92" s="7"/>
      <c r="B92" s="4" t="s">
        <v>238</v>
      </c>
      <c r="C92" s="4"/>
      <c r="D92" s="4"/>
      <c r="E92" s="5"/>
      <c r="F92" s="8"/>
      <c r="G92" s="5"/>
      <c r="H92" s="8"/>
      <c r="I92" s="4"/>
      <c r="J92" s="5"/>
      <c r="K92" s="8"/>
      <c r="L92" s="5"/>
      <c r="M92" s="8"/>
      <c r="P92" s="39"/>
      <c r="Q92" s="39"/>
      <c r="R92" s="39"/>
    </row>
    <row r="93" spans="1:21">
      <c r="A93" s="7"/>
      <c r="B93" s="4"/>
      <c r="C93" s="4"/>
      <c r="D93" s="4"/>
      <c r="E93" s="5"/>
      <c r="F93" s="8"/>
      <c r="G93" s="5"/>
      <c r="H93" s="8"/>
      <c r="I93" s="4"/>
      <c r="J93" s="5"/>
      <c r="K93" s="8"/>
      <c r="L93" s="5"/>
      <c r="M93" s="8"/>
      <c r="P93" s="39"/>
      <c r="Q93" s="39"/>
      <c r="R93" s="39"/>
    </row>
    <row r="94" spans="1:21">
      <c r="A94" s="7"/>
      <c r="B94" s="4"/>
      <c r="C94" s="4">
        <f>P94+Q94+R94</f>
        <v>101.66</v>
      </c>
      <c r="D94" s="4" t="s">
        <v>15</v>
      </c>
      <c r="E94" s="5" t="s">
        <v>3</v>
      </c>
      <c r="F94" s="8">
        <v>0</v>
      </c>
      <c r="G94" s="5" t="s">
        <v>4</v>
      </c>
      <c r="H94" s="8">
        <v>0</v>
      </c>
      <c r="I94" s="4"/>
      <c r="J94" s="5" t="s">
        <v>5</v>
      </c>
      <c r="K94" s="8">
        <f>ROUND(C94*F94,)</f>
        <v>0</v>
      </c>
      <c r="L94" s="5" t="s">
        <v>6</v>
      </c>
      <c r="M94" s="8">
        <f>ROUND(C94*H94,)</f>
        <v>0</v>
      </c>
      <c r="P94" s="39">
        <v>75.88</v>
      </c>
      <c r="Q94" s="39">
        <v>12.86</v>
      </c>
      <c r="R94" s="39">
        <v>12.92</v>
      </c>
    </row>
    <row r="95" spans="1:21">
      <c r="A95" s="7"/>
      <c r="B95" s="4"/>
      <c r="C95" s="4"/>
      <c r="D95" s="4"/>
      <c r="E95" s="5"/>
      <c r="F95" s="8"/>
      <c r="G95" s="5"/>
      <c r="H95" s="8"/>
      <c r="I95" s="4"/>
      <c r="J95" s="5"/>
      <c r="K95" s="8"/>
      <c r="L95" s="5"/>
      <c r="M95" s="8"/>
      <c r="P95" s="39"/>
      <c r="Q95" s="39"/>
      <c r="R95" s="39"/>
    </row>
    <row r="96" spans="1:21">
      <c r="A96" s="7"/>
      <c r="B96" s="4" t="s">
        <v>27</v>
      </c>
      <c r="C96" s="4"/>
      <c r="D96" s="4"/>
      <c r="E96" s="5"/>
      <c r="F96" s="8"/>
      <c r="G96" s="5"/>
      <c r="H96" s="8"/>
      <c r="I96" s="4"/>
      <c r="J96" s="5"/>
      <c r="K96" s="8"/>
      <c r="L96" s="5"/>
      <c r="M96" s="8"/>
      <c r="P96" s="39"/>
      <c r="Q96" s="39"/>
      <c r="R96" s="39"/>
    </row>
    <row r="97" spans="1:18">
      <c r="A97" s="7">
        <f>MAX($A$22:A96)+1</f>
        <v>11</v>
      </c>
      <c r="B97" s="4" t="s">
        <v>26</v>
      </c>
      <c r="C97" s="4"/>
      <c r="D97" s="4"/>
      <c r="E97" s="5"/>
      <c r="F97" s="8"/>
      <c r="G97" s="5"/>
      <c r="H97" s="8"/>
      <c r="I97" s="4"/>
      <c r="J97" s="5"/>
      <c r="K97" s="8"/>
      <c r="L97" s="5"/>
      <c r="M97" s="8"/>
      <c r="P97" s="39"/>
      <c r="Q97" s="39"/>
      <c r="R97" s="39"/>
    </row>
    <row r="98" spans="1:18">
      <c r="A98" s="7"/>
      <c r="B98" s="4"/>
      <c r="C98" s="4"/>
      <c r="D98" s="4"/>
      <c r="E98" s="5"/>
      <c r="F98" s="8"/>
      <c r="G98" s="5"/>
      <c r="H98" s="8"/>
      <c r="I98" s="4"/>
      <c r="J98" s="5"/>
      <c r="K98" s="8"/>
      <c r="L98" s="5"/>
      <c r="M98" s="8"/>
      <c r="P98" s="39"/>
      <c r="Q98" s="39"/>
      <c r="R98" s="39"/>
    </row>
    <row r="99" spans="1:18">
      <c r="A99" s="7"/>
      <c r="B99" s="4"/>
      <c r="C99" s="4">
        <f>P99+Q99+R99</f>
        <v>204.38</v>
      </c>
      <c r="D99" s="4" t="s">
        <v>0</v>
      </c>
      <c r="E99" s="5" t="s">
        <v>3</v>
      </c>
      <c r="F99" s="8">
        <v>0</v>
      </c>
      <c r="G99" s="5" t="s">
        <v>4</v>
      </c>
      <c r="H99" s="8">
        <v>0</v>
      </c>
      <c r="I99" s="4"/>
      <c r="J99" s="5" t="s">
        <v>5</v>
      </c>
      <c r="K99" s="8">
        <f>ROUND(C99*F99,)</f>
        <v>0</v>
      </c>
      <c r="L99" s="5" t="s">
        <v>6</v>
      </c>
      <c r="M99" s="8">
        <f>ROUND(C99*H99,)</f>
        <v>0</v>
      </c>
      <c r="P99" s="39">
        <v>145.4</v>
      </c>
      <c r="Q99" s="39">
        <v>30.2</v>
      </c>
      <c r="R99" s="39">
        <v>28.78</v>
      </c>
    </row>
    <row r="100" spans="1:18">
      <c r="A100" s="21"/>
      <c r="B100" s="23"/>
      <c r="C100" s="23"/>
      <c r="D100" s="23"/>
      <c r="E100" s="24"/>
      <c r="F100" s="25"/>
      <c r="G100" s="24"/>
      <c r="H100" s="25"/>
      <c r="I100" s="23"/>
      <c r="J100" s="24"/>
      <c r="K100" s="25"/>
      <c r="L100" s="24"/>
      <c r="M100" s="25"/>
    </row>
    <row r="101" spans="1:18">
      <c r="A101" s="7"/>
      <c r="B101" s="4"/>
      <c r="C101" s="4"/>
      <c r="D101" s="4"/>
      <c r="E101" s="5"/>
      <c r="F101" s="8"/>
      <c r="G101" s="5"/>
      <c r="H101" s="8"/>
      <c r="I101" s="4"/>
      <c r="J101" s="5"/>
      <c r="K101" s="8"/>
      <c r="L101" s="5"/>
      <c r="M101" s="8"/>
    </row>
    <row r="102" spans="1:18">
      <c r="A102" s="7"/>
      <c r="B102" s="19" t="str">
        <f>A9</f>
        <v>KERTÉSZETI MUNKÁK</v>
      </c>
      <c r="C102" s="4"/>
      <c r="D102" s="4"/>
      <c r="E102" s="5"/>
      <c r="F102" s="8"/>
      <c r="G102" s="5"/>
      <c r="H102" s="8"/>
      <c r="I102" s="4"/>
      <c r="J102" s="5"/>
      <c r="K102" s="15">
        <f>SUM(K27:K101)</f>
        <v>0</v>
      </c>
      <c r="L102" s="5"/>
      <c r="M102" s="15">
        <f>SUM(M27:M101)</f>
        <v>0</v>
      </c>
    </row>
    <row r="103" spans="1:18">
      <c r="A103" s="7"/>
      <c r="B103" s="4"/>
      <c r="C103" s="4"/>
      <c r="D103" s="4"/>
      <c r="E103" s="5"/>
      <c r="F103" s="8"/>
      <c r="G103" s="5"/>
      <c r="H103" s="8"/>
      <c r="I103" s="4"/>
      <c r="J103" s="5"/>
      <c r="K103" s="8"/>
      <c r="L103" s="5"/>
      <c r="M103" s="8"/>
    </row>
    <row r="104" spans="1:18">
      <c r="A104" s="7"/>
      <c r="B104" s="4"/>
      <c r="C104" s="4"/>
      <c r="D104" s="4"/>
      <c r="E104" s="5"/>
      <c r="F104" s="8"/>
      <c r="G104" s="5"/>
      <c r="H104" s="8"/>
      <c r="I104" s="20" t="s">
        <v>8</v>
      </c>
      <c r="J104" s="5"/>
      <c r="K104" s="112">
        <f>K102+M102</f>
        <v>0</v>
      </c>
      <c r="L104" s="112"/>
      <c r="M104" s="112"/>
    </row>
  </sheetData>
  <mergeCells count="8">
    <mergeCell ref="A9:M9"/>
    <mergeCell ref="K104:M104"/>
    <mergeCell ref="A1:M1"/>
    <mergeCell ref="A2:M2"/>
    <mergeCell ref="A3:M3"/>
    <mergeCell ref="A4:M4"/>
    <mergeCell ref="A5:M5"/>
    <mergeCell ref="A7:M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674"/>
  <sheetViews>
    <sheetView workbookViewId="0">
      <selection activeCell="B653" sqref="B653"/>
    </sheetView>
  </sheetViews>
  <sheetFormatPr defaultRowHeight="12.75"/>
  <cols>
    <col min="1" max="1" width="31" style="56" customWidth="1"/>
    <col min="2" max="2" width="14.140625" style="50" customWidth="1"/>
    <col min="3" max="3" width="13.5703125" style="53" customWidth="1"/>
    <col min="4" max="4" width="14" style="52" customWidth="1"/>
    <col min="5" max="5" width="17.28515625" style="52" customWidth="1"/>
  </cols>
  <sheetData>
    <row r="1" spans="1:5" s="48" customFormat="1" ht="20.25" customHeight="1" thickBot="1">
      <c r="A1" s="45" t="s">
        <v>243</v>
      </c>
      <c r="B1" s="46" t="s">
        <v>244</v>
      </c>
      <c r="C1" s="46" t="s">
        <v>245</v>
      </c>
      <c r="D1" s="47" t="s">
        <v>246</v>
      </c>
      <c r="E1" s="47" t="s">
        <v>247</v>
      </c>
    </row>
    <row r="2" spans="1:5" hidden="1">
      <c r="A2" s="49"/>
      <c r="C2" s="51" t="s">
        <v>248</v>
      </c>
    </row>
    <row r="3" spans="1:5" hidden="1">
      <c r="A3" s="49"/>
    </row>
    <row r="4" spans="1:5">
      <c r="A4" s="49"/>
      <c r="C4" s="51">
        <v>1</v>
      </c>
    </row>
    <row r="5" spans="1:5">
      <c r="A5" s="49"/>
      <c r="C5" s="51">
        <v>1</v>
      </c>
    </row>
    <row r="6" spans="1:5" s="56" customFormat="1">
      <c r="A6" s="49" t="s">
        <v>249</v>
      </c>
      <c r="B6" s="50"/>
      <c r="C6" s="54">
        <f>IF(SUM(C7:C32)=0,"",1)</f>
        <v>1</v>
      </c>
      <c r="D6" s="55"/>
      <c r="E6" s="52"/>
    </row>
    <row r="7" spans="1:5" hidden="1">
      <c r="A7" s="56" t="s">
        <v>250</v>
      </c>
      <c r="B7" s="50" t="s">
        <v>10</v>
      </c>
      <c r="C7" s="57"/>
      <c r="D7" s="58">
        <v>1020</v>
      </c>
      <c r="E7" s="59" t="str">
        <f t="shared" ref="E7:E42" si="0">IF(C7=0,"",C7*D7)</f>
        <v/>
      </c>
    </row>
    <row r="8" spans="1:5" hidden="1">
      <c r="A8" s="56" t="s">
        <v>251</v>
      </c>
      <c r="B8" s="50" t="s">
        <v>10</v>
      </c>
      <c r="C8" s="57"/>
      <c r="D8" s="58">
        <v>890</v>
      </c>
      <c r="E8" s="59" t="str">
        <f t="shared" si="0"/>
        <v/>
      </c>
    </row>
    <row r="9" spans="1:5" hidden="1">
      <c r="A9" s="56" t="s">
        <v>252</v>
      </c>
      <c r="B9" s="50" t="s">
        <v>10</v>
      </c>
      <c r="C9" s="57"/>
      <c r="D9" s="58">
        <v>1850</v>
      </c>
      <c r="E9" s="59" t="str">
        <f t="shared" si="0"/>
        <v/>
      </c>
    </row>
    <row r="10" spans="1:5" hidden="1">
      <c r="A10" s="56" t="s">
        <v>253</v>
      </c>
      <c r="B10" s="50" t="s">
        <v>10</v>
      </c>
      <c r="C10" s="57"/>
      <c r="D10" s="58">
        <v>3120</v>
      </c>
      <c r="E10" s="59" t="str">
        <f t="shared" si="0"/>
        <v/>
      </c>
    </row>
    <row r="11" spans="1:5" hidden="1">
      <c r="A11" s="56" t="s">
        <v>254</v>
      </c>
      <c r="B11" s="50" t="s">
        <v>10</v>
      </c>
      <c r="C11" s="57"/>
      <c r="D11" s="58">
        <v>5630</v>
      </c>
      <c r="E11" s="59" t="str">
        <f t="shared" si="0"/>
        <v/>
      </c>
    </row>
    <row r="12" spans="1:5" hidden="1">
      <c r="A12" s="56" t="s">
        <v>255</v>
      </c>
      <c r="B12" s="50" t="s">
        <v>10</v>
      </c>
      <c r="C12" s="57"/>
      <c r="D12" s="58">
        <v>6870</v>
      </c>
      <c r="E12" s="59" t="str">
        <f t="shared" si="0"/>
        <v/>
      </c>
    </row>
    <row r="13" spans="1:5" hidden="1">
      <c r="A13" s="56" t="s">
        <v>256</v>
      </c>
      <c r="B13" s="50" t="s">
        <v>10</v>
      </c>
      <c r="C13" s="57"/>
      <c r="D13" s="52">
        <v>920</v>
      </c>
      <c r="E13" s="52" t="str">
        <f t="shared" si="0"/>
        <v/>
      </c>
    </row>
    <row r="14" spans="1:5" hidden="1">
      <c r="A14" s="56" t="s">
        <v>257</v>
      </c>
      <c r="B14" s="50" t="s">
        <v>10</v>
      </c>
      <c r="C14" s="57"/>
      <c r="D14" s="52">
        <v>1930</v>
      </c>
      <c r="E14" s="52" t="str">
        <f t="shared" si="0"/>
        <v/>
      </c>
    </row>
    <row r="15" spans="1:5" hidden="1">
      <c r="A15" s="56" t="s">
        <v>258</v>
      </c>
      <c r="B15" s="50" t="s">
        <v>10</v>
      </c>
      <c r="C15" s="57"/>
      <c r="D15" s="52">
        <v>4780</v>
      </c>
      <c r="E15" s="52" t="str">
        <f t="shared" si="0"/>
        <v/>
      </c>
    </row>
    <row r="16" spans="1:5" hidden="1">
      <c r="A16" s="56" t="s">
        <v>259</v>
      </c>
      <c r="B16" s="50" t="s">
        <v>10</v>
      </c>
      <c r="C16" s="57"/>
      <c r="D16" s="52">
        <v>310</v>
      </c>
      <c r="E16" s="52" t="str">
        <f t="shared" si="0"/>
        <v/>
      </c>
    </row>
    <row r="17" spans="1:5" hidden="1">
      <c r="A17" s="56" t="s">
        <v>260</v>
      </c>
      <c r="B17" s="50" t="s">
        <v>10</v>
      </c>
      <c r="C17" s="57"/>
      <c r="D17" s="52">
        <v>820</v>
      </c>
      <c r="E17" s="52" t="str">
        <f t="shared" si="0"/>
        <v/>
      </c>
    </row>
    <row r="18" spans="1:5" hidden="1">
      <c r="A18" s="56" t="s">
        <v>261</v>
      </c>
      <c r="B18" s="50" t="s">
        <v>10</v>
      </c>
      <c r="C18" s="57"/>
      <c r="D18" s="52">
        <v>2890</v>
      </c>
      <c r="E18" s="52" t="str">
        <f t="shared" si="0"/>
        <v/>
      </c>
    </row>
    <row r="19" spans="1:5" hidden="1">
      <c r="A19" s="56" t="s">
        <v>262</v>
      </c>
      <c r="B19" s="50" t="s">
        <v>10</v>
      </c>
      <c r="C19" s="57"/>
      <c r="D19" s="52">
        <v>3250</v>
      </c>
      <c r="E19" s="52" t="str">
        <f t="shared" si="0"/>
        <v/>
      </c>
    </row>
    <row r="20" spans="1:5" hidden="1">
      <c r="A20" s="56" t="s">
        <v>263</v>
      </c>
      <c r="B20" s="50" t="s">
        <v>10</v>
      </c>
      <c r="C20" s="57"/>
      <c r="D20" s="52">
        <v>3970</v>
      </c>
      <c r="E20" s="52" t="str">
        <f t="shared" si="0"/>
        <v/>
      </c>
    </row>
    <row r="21" spans="1:5" hidden="1">
      <c r="A21" s="56" t="s">
        <v>264</v>
      </c>
      <c r="B21" s="50" t="s">
        <v>10</v>
      </c>
      <c r="C21" s="57"/>
      <c r="D21" s="52">
        <v>8860</v>
      </c>
      <c r="E21" s="52" t="str">
        <f t="shared" si="0"/>
        <v/>
      </c>
    </row>
    <row r="22" spans="1:5" hidden="1">
      <c r="A22" s="56" t="s">
        <v>265</v>
      </c>
      <c r="B22" s="50" t="s">
        <v>10</v>
      </c>
      <c r="C22" s="57"/>
      <c r="D22" s="52">
        <v>4650</v>
      </c>
      <c r="E22" s="52" t="str">
        <f t="shared" si="0"/>
        <v/>
      </c>
    </row>
    <row r="23" spans="1:5" hidden="1">
      <c r="A23" s="56" t="s">
        <v>266</v>
      </c>
      <c r="B23" s="50" t="s">
        <v>10</v>
      </c>
      <c r="C23" s="57"/>
      <c r="D23" s="52">
        <v>4120</v>
      </c>
      <c r="E23" s="52" t="str">
        <f t="shared" si="0"/>
        <v/>
      </c>
    </row>
    <row r="24" spans="1:5" hidden="1">
      <c r="A24" s="56" t="s">
        <v>267</v>
      </c>
      <c r="B24" s="50" t="s">
        <v>10</v>
      </c>
      <c r="C24" s="57"/>
      <c r="D24" s="52">
        <v>6450</v>
      </c>
      <c r="E24" s="52" t="str">
        <f t="shared" si="0"/>
        <v/>
      </c>
    </row>
    <row r="25" spans="1:5" hidden="1">
      <c r="A25" s="56" t="s">
        <v>268</v>
      </c>
      <c r="B25" s="50" t="s">
        <v>10</v>
      </c>
      <c r="C25" s="57"/>
      <c r="D25" s="52">
        <v>4560</v>
      </c>
      <c r="E25" s="52" t="str">
        <f t="shared" si="0"/>
        <v/>
      </c>
    </row>
    <row r="26" spans="1:5" hidden="1">
      <c r="A26" s="56" t="s">
        <v>269</v>
      </c>
      <c r="B26" s="50" t="s">
        <v>10</v>
      </c>
      <c r="C26" s="57"/>
      <c r="D26" s="52">
        <v>1980</v>
      </c>
      <c r="E26" s="52" t="str">
        <f t="shared" si="0"/>
        <v/>
      </c>
    </row>
    <row r="27" spans="1:5" hidden="1">
      <c r="A27" s="56" t="s">
        <v>270</v>
      </c>
      <c r="B27" s="50" t="s">
        <v>10</v>
      </c>
      <c r="C27" s="57"/>
      <c r="D27" s="52">
        <v>3910</v>
      </c>
      <c r="E27" s="52" t="str">
        <f t="shared" si="0"/>
        <v/>
      </c>
    </row>
    <row r="28" spans="1:5" hidden="1">
      <c r="A28" s="56" t="s">
        <v>271</v>
      </c>
      <c r="B28" s="50" t="s">
        <v>10</v>
      </c>
      <c r="C28" s="57"/>
      <c r="D28" s="52">
        <v>4640</v>
      </c>
      <c r="E28" s="52" t="str">
        <f t="shared" si="0"/>
        <v/>
      </c>
    </row>
    <row r="29" spans="1:5">
      <c r="A29" s="56" t="s">
        <v>838</v>
      </c>
      <c r="B29" s="50" t="s">
        <v>10</v>
      </c>
      <c r="C29" s="57">
        <v>9</v>
      </c>
      <c r="D29" s="52">
        <v>0</v>
      </c>
      <c r="E29" s="52">
        <f t="shared" si="0"/>
        <v>0</v>
      </c>
    </row>
    <row r="30" spans="1:5" hidden="1">
      <c r="A30" s="56" t="s">
        <v>272</v>
      </c>
      <c r="B30" s="50" t="s">
        <v>10</v>
      </c>
      <c r="C30" s="57"/>
      <c r="D30" s="52">
        <v>0</v>
      </c>
      <c r="E30" s="52" t="str">
        <f t="shared" si="0"/>
        <v/>
      </c>
    </row>
    <row r="31" spans="1:5" hidden="1">
      <c r="A31" s="56" t="s">
        <v>272</v>
      </c>
      <c r="B31" s="50" t="s">
        <v>10</v>
      </c>
      <c r="C31" s="57"/>
      <c r="D31" s="52">
        <v>0</v>
      </c>
      <c r="E31" s="52" t="str">
        <f t="shared" si="0"/>
        <v/>
      </c>
    </row>
    <row r="32" spans="1:5" hidden="1">
      <c r="A32" s="56" t="s">
        <v>272</v>
      </c>
      <c r="B32" s="50" t="s">
        <v>10</v>
      </c>
      <c r="C32" s="57"/>
      <c r="D32" s="52">
        <v>0</v>
      </c>
      <c r="E32" s="52" t="str">
        <f t="shared" si="0"/>
        <v/>
      </c>
    </row>
    <row r="33" spans="1:5" hidden="1">
      <c r="C33" s="54" t="str">
        <f>IF(SUM(C35:C42)=0,"",1)</f>
        <v/>
      </c>
      <c r="E33"/>
    </row>
    <row r="34" spans="1:5" hidden="1">
      <c r="A34" s="60" t="s">
        <v>273</v>
      </c>
      <c r="C34" s="54" t="str">
        <f>IF(SUM(C35:C42)=0,"",1)</f>
        <v/>
      </c>
      <c r="E34"/>
    </row>
    <row r="35" spans="1:5" hidden="1">
      <c r="A35" s="61" t="s">
        <v>274</v>
      </c>
      <c r="B35" s="50" t="s">
        <v>10</v>
      </c>
      <c r="C35" s="57"/>
      <c r="D35" s="52">
        <v>67500</v>
      </c>
      <c r="E35" s="52" t="str">
        <f t="shared" si="0"/>
        <v/>
      </c>
    </row>
    <row r="36" spans="1:5" hidden="1">
      <c r="A36" s="61" t="s">
        <v>275</v>
      </c>
      <c r="B36" s="50" t="s">
        <v>10</v>
      </c>
      <c r="C36" s="57"/>
      <c r="D36" s="52">
        <v>78600</v>
      </c>
      <c r="E36" s="52" t="str">
        <f t="shared" si="0"/>
        <v/>
      </c>
    </row>
    <row r="37" spans="1:5" hidden="1">
      <c r="A37" s="61" t="s">
        <v>276</v>
      </c>
      <c r="B37" s="50" t="s">
        <v>10</v>
      </c>
      <c r="C37" s="57"/>
      <c r="D37" s="52">
        <v>148700</v>
      </c>
      <c r="E37" s="52" t="str">
        <f t="shared" si="0"/>
        <v/>
      </c>
    </row>
    <row r="38" spans="1:5" hidden="1">
      <c r="A38" s="61" t="s">
        <v>277</v>
      </c>
      <c r="B38" s="50" t="s">
        <v>10</v>
      </c>
      <c r="C38" s="57"/>
      <c r="D38" s="52">
        <v>139200</v>
      </c>
      <c r="E38" s="52" t="str">
        <f t="shared" si="0"/>
        <v/>
      </c>
    </row>
    <row r="39" spans="1:5" hidden="1">
      <c r="A39" s="56" t="s">
        <v>278</v>
      </c>
      <c r="B39" s="50" t="s">
        <v>10</v>
      </c>
      <c r="C39" s="57"/>
      <c r="D39" s="52">
        <v>164000</v>
      </c>
      <c r="E39" s="52" t="str">
        <f t="shared" si="0"/>
        <v/>
      </c>
    </row>
    <row r="40" spans="1:5" hidden="1">
      <c r="A40" s="56" t="s">
        <v>279</v>
      </c>
      <c r="B40" s="50" t="s">
        <v>10</v>
      </c>
      <c r="C40" s="57"/>
      <c r="D40" s="52">
        <v>165700</v>
      </c>
      <c r="E40" s="52" t="str">
        <f t="shared" si="0"/>
        <v/>
      </c>
    </row>
    <row r="41" spans="1:5" hidden="1">
      <c r="A41" s="56" t="s">
        <v>272</v>
      </c>
      <c r="B41" s="50" t="s">
        <v>10</v>
      </c>
      <c r="C41" s="57"/>
      <c r="D41" s="52">
        <v>0</v>
      </c>
      <c r="E41" s="52" t="str">
        <f t="shared" si="0"/>
        <v/>
      </c>
    </row>
    <row r="42" spans="1:5" hidden="1">
      <c r="A42" s="56" t="s">
        <v>272</v>
      </c>
      <c r="B42" s="50" t="s">
        <v>10</v>
      </c>
      <c r="C42" s="57"/>
      <c r="D42" s="52">
        <v>0</v>
      </c>
      <c r="E42" s="52" t="str">
        <f t="shared" si="0"/>
        <v/>
      </c>
    </row>
    <row r="43" spans="1:5" hidden="1">
      <c r="C43" s="54" t="str">
        <f>IF(SUM(C45:C50)=0,"",1)</f>
        <v/>
      </c>
    </row>
    <row r="44" spans="1:5" hidden="1">
      <c r="A44" s="60" t="s">
        <v>280</v>
      </c>
      <c r="C44" s="54" t="str">
        <f>IF(SUM(C45:C50)=0,"",1)</f>
        <v/>
      </c>
    </row>
    <row r="45" spans="1:5" hidden="1">
      <c r="A45" s="56" t="s">
        <v>281</v>
      </c>
      <c r="B45" s="50" t="s">
        <v>10</v>
      </c>
      <c r="C45" s="57"/>
      <c r="D45" s="52">
        <v>29700</v>
      </c>
      <c r="E45" s="52" t="str">
        <f t="shared" ref="E45:E50" si="1">IF(C45=0,"",C45*D45)</f>
        <v/>
      </c>
    </row>
    <row r="46" spans="1:5" hidden="1">
      <c r="A46" s="56" t="s">
        <v>282</v>
      </c>
      <c r="B46" s="50" t="s">
        <v>10</v>
      </c>
      <c r="C46" s="57"/>
      <c r="D46" s="52">
        <v>32500</v>
      </c>
      <c r="E46" s="52" t="str">
        <f t="shared" si="1"/>
        <v/>
      </c>
    </row>
    <row r="47" spans="1:5" hidden="1">
      <c r="A47" s="56" t="s">
        <v>283</v>
      </c>
      <c r="B47" s="50" t="s">
        <v>10</v>
      </c>
      <c r="C47" s="57"/>
      <c r="D47" s="52">
        <v>41500</v>
      </c>
      <c r="E47" s="52" t="str">
        <f t="shared" si="1"/>
        <v/>
      </c>
    </row>
    <row r="48" spans="1:5" hidden="1">
      <c r="A48" s="56" t="s">
        <v>284</v>
      </c>
      <c r="B48" s="50" t="s">
        <v>10</v>
      </c>
      <c r="C48" s="57"/>
      <c r="D48" s="52">
        <v>10000</v>
      </c>
      <c r="E48" s="52" t="str">
        <f t="shared" si="1"/>
        <v/>
      </c>
    </row>
    <row r="49" spans="1:5" hidden="1">
      <c r="A49" s="56" t="s">
        <v>272</v>
      </c>
      <c r="B49" s="50" t="s">
        <v>10</v>
      </c>
      <c r="C49" s="57"/>
      <c r="D49" s="52">
        <v>0</v>
      </c>
      <c r="E49" s="52" t="str">
        <f t="shared" si="1"/>
        <v/>
      </c>
    </row>
    <row r="50" spans="1:5" hidden="1">
      <c r="A50" s="56" t="s">
        <v>272</v>
      </c>
      <c r="B50" s="50" t="s">
        <v>10</v>
      </c>
      <c r="C50" s="57"/>
      <c r="D50" s="52">
        <v>0</v>
      </c>
      <c r="E50" s="52" t="str">
        <f t="shared" si="1"/>
        <v/>
      </c>
    </row>
    <row r="51" spans="1:5" hidden="1">
      <c r="C51" s="54" t="str">
        <f>IF(SUM(C53:C78)=0,"",1)</f>
        <v/>
      </c>
      <c r="E51"/>
    </row>
    <row r="52" spans="1:5" hidden="1">
      <c r="A52" s="60" t="s">
        <v>285</v>
      </c>
      <c r="C52" s="54" t="str">
        <f>IF(SUM(C53:C78)=0,"",1)</f>
        <v/>
      </c>
      <c r="E52"/>
    </row>
    <row r="53" spans="1:5" hidden="1">
      <c r="A53" s="56" t="s">
        <v>286</v>
      </c>
      <c r="B53" s="50" t="s">
        <v>10</v>
      </c>
      <c r="C53" s="57"/>
      <c r="D53" s="52">
        <v>25</v>
      </c>
      <c r="E53" s="52" t="str">
        <f>IF(C53=0,"",C53*D53)</f>
        <v/>
      </c>
    </row>
    <row r="54" spans="1:5" hidden="1">
      <c r="A54" s="56" t="s">
        <v>287</v>
      </c>
      <c r="B54" s="50" t="s">
        <v>288</v>
      </c>
      <c r="C54" s="62"/>
      <c r="D54" s="52">
        <v>770</v>
      </c>
      <c r="E54" s="52" t="str">
        <f>IF(C54=0,"",C54*D54)</f>
        <v/>
      </c>
    </row>
    <row r="55" spans="1:5" hidden="1">
      <c r="A55" s="56" t="s">
        <v>289</v>
      </c>
      <c r="B55" s="50" t="s">
        <v>10</v>
      </c>
      <c r="C55" s="57"/>
      <c r="D55" s="52">
        <v>55</v>
      </c>
      <c r="E55" s="52" t="str">
        <f>IF(C55=0,"",C55*D55)</f>
        <v/>
      </c>
    </row>
    <row r="56" spans="1:5" hidden="1">
      <c r="A56" s="56" t="s">
        <v>290</v>
      </c>
      <c r="B56" s="50" t="s">
        <v>10</v>
      </c>
      <c r="C56" s="57"/>
      <c r="D56" s="52">
        <v>55</v>
      </c>
      <c r="E56" s="52" t="str">
        <f>IF(C56=0,"",C56*D56)</f>
        <v/>
      </c>
    </row>
    <row r="57" spans="1:5" hidden="1">
      <c r="A57" t="s">
        <v>291</v>
      </c>
      <c r="B57" s="50" t="s">
        <v>10</v>
      </c>
      <c r="C57" s="57"/>
      <c r="D57" s="52">
        <v>55</v>
      </c>
      <c r="E57" s="52" t="str">
        <f t="shared" ref="E57:E78" si="2">IF(C57=0,"",C57*D57)</f>
        <v/>
      </c>
    </row>
    <row r="58" spans="1:5" hidden="1">
      <c r="A58" t="s">
        <v>292</v>
      </c>
      <c r="B58" s="50" t="s">
        <v>10</v>
      </c>
      <c r="C58" s="57"/>
      <c r="D58" s="52">
        <v>150</v>
      </c>
      <c r="E58" s="52" t="str">
        <f t="shared" si="2"/>
        <v/>
      </c>
    </row>
    <row r="59" spans="1:5" hidden="1">
      <c r="A59" t="s">
        <v>293</v>
      </c>
      <c r="B59" s="50" t="s">
        <v>10</v>
      </c>
      <c r="C59" s="57"/>
      <c r="D59" s="52">
        <v>100</v>
      </c>
      <c r="E59" s="52" t="str">
        <f t="shared" si="2"/>
        <v/>
      </c>
    </row>
    <row r="60" spans="1:5" hidden="1">
      <c r="A60" s="56" t="s">
        <v>294</v>
      </c>
      <c r="B60" s="50" t="s">
        <v>10</v>
      </c>
      <c r="C60" s="57"/>
      <c r="D60" s="52">
        <v>180</v>
      </c>
      <c r="E60" s="52" t="str">
        <f t="shared" si="2"/>
        <v/>
      </c>
    </row>
    <row r="61" spans="1:5" hidden="1">
      <c r="A61" s="56" t="s">
        <v>295</v>
      </c>
      <c r="B61" s="50" t="s">
        <v>10</v>
      </c>
      <c r="C61" s="57"/>
      <c r="D61" s="52">
        <v>85</v>
      </c>
      <c r="E61" s="52" t="str">
        <f t="shared" si="2"/>
        <v/>
      </c>
    </row>
    <row r="62" spans="1:5" hidden="1">
      <c r="A62" s="56" t="s">
        <v>296</v>
      </c>
      <c r="B62" s="50" t="s">
        <v>10</v>
      </c>
      <c r="C62" s="57"/>
      <c r="D62" s="52">
        <v>85</v>
      </c>
      <c r="E62" s="52" t="str">
        <f t="shared" si="2"/>
        <v/>
      </c>
    </row>
    <row r="63" spans="1:5" hidden="1">
      <c r="A63" s="56" t="s">
        <v>297</v>
      </c>
      <c r="B63" s="50" t="s">
        <v>10</v>
      </c>
      <c r="C63" s="57"/>
      <c r="D63" s="52">
        <v>115</v>
      </c>
      <c r="E63" s="52" t="str">
        <f t="shared" si="2"/>
        <v/>
      </c>
    </row>
    <row r="64" spans="1:5" hidden="1">
      <c r="A64" s="56" t="s">
        <v>298</v>
      </c>
      <c r="B64" s="50" t="s">
        <v>10</v>
      </c>
      <c r="C64" s="57"/>
      <c r="D64" s="52">
        <v>200</v>
      </c>
      <c r="E64" s="52" t="str">
        <f t="shared" si="2"/>
        <v/>
      </c>
    </row>
    <row r="65" spans="1:5" hidden="1">
      <c r="A65" s="56" t="s">
        <v>299</v>
      </c>
      <c r="B65" s="50" t="s">
        <v>10</v>
      </c>
      <c r="C65" s="57"/>
      <c r="D65" s="52">
        <v>180</v>
      </c>
      <c r="E65" s="52" t="str">
        <f t="shared" si="2"/>
        <v/>
      </c>
    </row>
    <row r="66" spans="1:5" hidden="1">
      <c r="A66" t="s">
        <v>300</v>
      </c>
      <c r="B66" s="50" t="s">
        <v>10</v>
      </c>
      <c r="C66" s="57"/>
      <c r="D66" s="52">
        <v>145</v>
      </c>
      <c r="E66" s="52" t="str">
        <f t="shared" si="2"/>
        <v/>
      </c>
    </row>
    <row r="67" spans="1:5" hidden="1">
      <c r="A67" s="56" t="s">
        <v>301</v>
      </c>
      <c r="B67" s="50" t="s">
        <v>10</v>
      </c>
      <c r="C67" s="57"/>
      <c r="D67" s="52">
        <v>270</v>
      </c>
      <c r="E67" s="52" t="str">
        <f t="shared" si="2"/>
        <v/>
      </c>
    </row>
    <row r="68" spans="1:5" hidden="1">
      <c r="A68" s="56" t="s">
        <v>302</v>
      </c>
      <c r="B68" s="50" t="s">
        <v>10</v>
      </c>
      <c r="C68" s="57"/>
      <c r="D68" s="52">
        <v>110</v>
      </c>
      <c r="E68" s="52" t="str">
        <f t="shared" si="2"/>
        <v/>
      </c>
    </row>
    <row r="69" spans="1:5" hidden="1">
      <c r="A69" s="56" t="s">
        <v>303</v>
      </c>
      <c r="B69" s="50" t="s">
        <v>10</v>
      </c>
      <c r="C69" s="57"/>
      <c r="D69" s="52">
        <v>110</v>
      </c>
      <c r="E69" s="52" t="str">
        <f t="shared" si="2"/>
        <v/>
      </c>
    </row>
    <row r="70" spans="1:5" hidden="1">
      <c r="A70" s="56" t="s">
        <v>304</v>
      </c>
      <c r="B70" s="50" t="s">
        <v>10</v>
      </c>
      <c r="C70" s="57"/>
      <c r="D70" s="52">
        <v>150</v>
      </c>
      <c r="E70" s="52" t="str">
        <f t="shared" si="2"/>
        <v/>
      </c>
    </row>
    <row r="71" spans="1:5" hidden="1">
      <c r="A71" s="56" t="s">
        <v>305</v>
      </c>
      <c r="B71" s="50" t="s">
        <v>10</v>
      </c>
      <c r="C71" s="57"/>
      <c r="D71" s="52">
        <v>210</v>
      </c>
      <c r="E71" s="52" t="str">
        <f t="shared" si="2"/>
        <v/>
      </c>
    </row>
    <row r="72" spans="1:5" hidden="1">
      <c r="A72" s="56" t="s">
        <v>306</v>
      </c>
      <c r="B72" s="50" t="s">
        <v>10</v>
      </c>
      <c r="C72" s="57"/>
      <c r="D72" s="52">
        <v>175</v>
      </c>
      <c r="E72" s="52" t="str">
        <f t="shared" si="2"/>
        <v/>
      </c>
    </row>
    <row r="73" spans="1:5" hidden="1">
      <c r="A73" s="56" t="s">
        <v>307</v>
      </c>
      <c r="B73" s="50" t="s">
        <v>288</v>
      </c>
      <c r="C73" s="57"/>
      <c r="D73" s="52">
        <v>45</v>
      </c>
      <c r="E73" s="52" t="str">
        <f t="shared" si="2"/>
        <v/>
      </c>
    </row>
    <row r="74" spans="1:5" hidden="1">
      <c r="A74" s="56" t="s">
        <v>308</v>
      </c>
      <c r="B74" s="50" t="s">
        <v>10</v>
      </c>
      <c r="C74" s="57"/>
      <c r="D74" s="52">
        <v>15</v>
      </c>
      <c r="E74" s="52" t="str">
        <f t="shared" si="2"/>
        <v/>
      </c>
    </row>
    <row r="75" spans="1:5" hidden="1">
      <c r="A75" s="56" t="s">
        <v>309</v>
      </c>
      <c r="B75" s="50" t="s">
        <v>10</v>
      </c>
      <c r="C75" s="57"/>
      <c r="D75" s="52">
        <v>180</v>
      </c>
      <c r="E75" s="52" t="str">
        <f t="shared" si="2"/>
        <v/>
      </c>
    </row>
    <row r="76" spans="1:5" hidden="1">
      <c r="A76" s="56" t="s">
        <v>310</v>
      </c>
      <c r="B76" s="50" t="s">
        <v>10</v>
      </c>
      <c r="C76" s="57"/>
      <c r="D76" s="52">
        <v>35</v>
      </c>
      <c r="E76" s="52" t="str">
        <f t="shared" si="2"/>
        <v/>
      </c>
    </row>
    <row r="77" spans="1:5" hidden="1">
      <c r="A77" s="56" t="s">
        <v>272</v>
      </c>
      <c r="B77" s="50" t="s">
        <v>10</v>
      </c>
      <c r="C77" s="57"/>
      <c r="D77" s="52">
        <v>0</v>
      </c>
      <c r="E77" s="52" t="str">
        <f t="shared" si="2"/>
        <v/>
      </c>
    </row>
    <row r="78" spans="1:5" hidden="1">
      <c r="A78" s="56" t="s">
        <v>272</v>
      </c>
      <c r="B78" s="50" t="s">
        <v>10</v>
      </c>
      <c r="C78" s="57"/>
      <c r="D78" s="52">
        <v>0</v>
      </c>
      <c r="E78" s="52" t="str">
        <f t="shared" si="2"/>
        <v/>
      </c>
    </row>
    <row r="79" spans="1:5" hidden="1">
      <c r="C79" s="54" t="str">
        <f>IF(SUM(C81:C143)=0,"",1)</f>
        <v/>
      </c>
    </row>
    <row r="80" spans="1:5" hidden="1">
      <c r="A80" s="56" t="s">
        <v>311</v>
      </c>
      <c r="C80" s="54" t="str">
        <f>IF(SUM(C81:C143)=0,"",1)</f>
        <v/>
      </c>
    </row>
    <row r="81" spans="1:5" hidden="1">
      <c r="A81" s="56" t="s">
        <v>312</v>
      </c>
      <c r="B81" s="50" t="s">
        <v>10</v>
      </c>
      <c r="C81" s="57"/>
      <c r="D81" s="52">
        <v>550</v>
      </c>
      <c r="E81" s="52" t="str">
        <f t="shared" ref="E81:E132" si="3">IF(C81=0,"",C81*D81)</f>
        <v/>
      </c>
    </row>
    <row r="82" spans="1:5" hidden="1">
      <c r="A82" s="56" t="s">
        <v>313</v>
      </c>
      <c r="B82" s="50" t="s">
        <v>10</v>
      </c>
      <c r="C82" s="57"/>
      <c r="D82" s="52">
        <v>550</v>
      </c>
      <c r="E82" s="52" t="str">
        <f t="shared" si="3"/>
        <v/>
      </c>
    </row>
    <row r="83" spans="1:5" hidden="1">
      <c r="A83" s="56" t="s">
        <v>314</v>
      </c>
      <c r="B83" s="50" t="s">
        <v>10</v>
      </c>
      <c r="C83" s="57"/>
      <c r="D83" s="52">
        <v>550</v>
      </c>
      <c r="E83" s="52" t="str">
        <f t="shared" si="3"/>
        <v/>
      </c>
    </row>
    <row r="84" spans="1:5" hidden="1">
      <c r="A84" s="56" t="s">
        <v>315</v>
      </c>
      <c r="B84" s="50" t="s">
        <v>10</v>
      </c>
      <c r="C84" s="57"/>
      <c r="D84" s="52">
        <v>550</v>
      </c>
      <c r="E84" s="52" t="str">
        <f t="shared" si="3"/>
        <v/>
      </c>
    </row>
    <row r="85" spans="1:5" hidden="1">
      <c r="A85" s="56" t="s">
        <v>316</v>
      </c>
      <c r="B85" s="50" t="s">
        <v>10</v>
      </c>
      <c r="C85" s="57"/>
      <c r="D85" s="52">
        <v>550</v>
      </c>
      <c r="E85" s="52" t="str">
        <f t="shared" si="3"/>
        <v/>
      </c>
    </row>
    <row r="86" spans="1:5" hidden="1">
      <c r="A86" s="56" t="s">
        <v>317</v>
      </c>
      <c r="B86" s="50" t="s">
        <v>10</v>
      </c>
      <c r="C86" s="57"/>
      <c r="D86" s="52">
        <v>550</v>
      </c>
      <c r="E86" s="52" t="str">
        <f t="shared" si="3"/>
        <v/>
      </c>
    </row>
    <row r="87" spans="1:5" hidden="1">
      <c r="A87" s="56" t="s">
        <v>318</v>
      </c>
      <c r="B87" s="50" t="s">
        <v>10</v>
      </c>
      <c r="C87" s="57"/>
      <c r="D87" s="52">
        <v>550</v>
      </c>
      <c r="E87" s="52" t="str">
        <f t="shared" si="3"/>
        <v/>
      </c>
    </row>
    <row r="88" spans="1:5" hidden="1">
      <c r="A88" s="56" t="s">
        <v>319</v>
      </c>
      <c r="B88" s="50" t="s">
        <v>10</v>
      </c>
      <c r="C88" s="57"/>
      <c r="D88" s="52">
        <v>550</v>
      </c>
      <c r="E88" s="52" t="str">
        <f t="shared" si="3"/>
        <v/>
      </c>
    </row>
    <row r="89" spans="1:5" hidden="1">
      <c r="A89" s="56" t="s">
        <v>320</v>
      </c>
      <c r="B89" s="50" t="s">
        <v>10</v>
      </c>
      <c r="C89" s="57"/>
      <c r="D89" s="52">
        <v>550</v>
      </c>
      <c r="E89" s="52" t="str">
        <f t="shared" si="3"/>
        <v/>
      </c>
    </row>
    <row r="90" spans="1:5" hidden="1">
      <c r="A90" s="56" t="s">
        <v>321</v>
      </c>
      <c r="B90" s="50" t="s">
        <v>10</v>
      </c>
      <c r="C90" s="57"/>
      <c r="D90" s="52">
        <v>550</v>
      </c>
      <c r="E90" s="52" t="str">
        <f t="shared" si="3"/>
        <v/>
      </c>
    </row>
    <row r="91" spans="1:5" hidden="1">
      <c r="A91" s="56" t="s">
        <v>322</v>
      </c>
      <c r="B91" s="50" t="s">
        <v>10</v>
      </c>
      <c r="C91" s="57"/>
      <c r="D91" s="52">
        <v>550</v>
      </c>
      <c r="E91" s="52" t="str">
        <f t="shared" si="3"/>
        <v/>
      </c>
    </row>
    <row r="92" spans="1:5" hidden="1">
      <c r="A92" s="56" t="s">
        <v>323</v>
      </c>
      <c r="B92" s="50" t="s">
        <v>10</v>
      </c>
      <c r="C92" s="57"/>
      <c r="D92" s="52">
        <v>550</v>
      </c>
      <c r="E92" s="52" t="str">
        <f t="shared" si="3"/>
        <v/>
      </c>
    </row>
    <row r="93" spans="1:5" hidden="1">
      <c r="A93" s="56" t="s">
        <v>324</v>
      </c>
      <c r="B93" s="50" t="s">
        <v>10</v>
      </c>
      <c r="C93" s="57"/>
      <c r="D93" s="52">
        <v>550</v>
      </c>
      <c r="E93" s="52" t="str">
        <f t="shared" si="3"/>
        <v/>
      </c>
    </row>
    <row r="94" spans="1:5" hidden="1">
      <c r="A94" s="56" t="s">
        <v>325</v>
      </c>
      <c r="B94" s="50" t="s">
        <v>10</v>
      </c>
      <c r="C94" s="57"/>
      <c r="D94" s="52">
        <v>550</v>
      </c>
      <c r="E94" s="52" t="str">
        <f t="shared" si="3"/>
        <v/>
      </c>
    </row>
    <row r="95" spans="1:5" hidden="1">
      <c r="A95" s="56" t="s">
        <v>326</v>
      </c>
      <c r="B95" s="50" t="s">
        <v>10</v>
      </c>
      <c r="C95" s="57"/>
      <c r="D95" s="52">
        <v>550</v>
      </c>
      <c r="E95" s="52" t="str">
        <f t="shared" si="3"/>
        <v/>
      </c>
    </row>
    <row r="96" spans="1:5" hidden="1">
      <c r="A96" s="56" t="s">
        <v>327</v>
      </c>
      <c r="B96" s="50" t="s">
        <v>10</v>
      </c>
      <c r="C96" s="57"/>
      <c r="D96" s="52">
        <v>550</v>
      </c>
      <c r="E96" s="52" t="str">
        <f t="shared" si="3"/>
        <v/>
      </c>
    </row>
    <row r="97" spans="1:5" hidden="1">
      <c r="A97" s="56" t="s">
        <v>328</v>
      </c>
      <c r="B97" s="50" t="s">
        <v>10</v>
      </c>
      <c r="C97" s="57"/>
      <c r="D97" s="52">
        <v>550</v>
      </c>
      <c r="E97" s="52" t="str">
        <f t="shared" si="3"/>
        <v/>
      </c>
    </row>
    <row r="98" spans="1:5" hidden="1">
      <c r="A98" s="56" t="s">
        <v>329</v>
      </c>
      <c r="B98" s="50" t="s">
        <v>10</v>
      </c>
      <c r="C98" s="57"/>
      <c r="D98" s="52">
        <v>550</v>
      </c>
      <c r="E98" s="52" t="str">
        <f t="shared" si="3"/>
        <v/>
      </c>
    </row>
    <row r="99" spans="1:5" hidden="1">
      <c r="A99" s="56" t="s">
        <v>324</v>
      </c>
      <c r="B99" s="50" t="s">
        <v>10</v>
      </c>
      <c r="C99" s="57"/>
      <c r="D99" s="52">
        <v>550</v>
      </c>
      <c r="E99" s="52" t="str">
        <f t="shared" si="3"/>
        <v/>
      </c>
    </row>
    <row r="100" spans="1:5" hidden="1">
      <c r="A100" s="56" t="s">
        <v>330</v>
      </c>
      <c r="B100" s="50" t="s">
        <v>10</v>
      </c>
      <c r="C100" s="57"/>
      <c r="D100" s="52">
        <v>550</v>
      </c>
      <c r="E100" s="52" t="str">
        <f t="shared" si="3"/>
        <v/>
      </c>
    </row>
    <row r="101" spans="1:5" hidden="1">
      <c r="A101" s="56" t="s">
        <v>331</v>
      </c>
      <c r="B101" s="50" t="s">
        <v>10</v>
      </c>
      <c r="C101" s="57"/>
      <c r="D101" s="52">
        <v>550</v>
      </c>
      <c r="E101" s="52" t="str">
        <f t="shared" si="3"/>
        <v/>
      </c>
    </row>
    <row r="102" spans="1:5" hidden="1">
      <c r="A102" s="56" t="s">
        <v>332</v>
      </c>
      <c r="B102" s="50" t="s">
        <v>10</v>
      </c>
      <c r="C102" s="57"/>
      <c r="D102" s="52">
        <v>550</v>
      </c>
      <c r="E102" s="52" t="str">
        <f t="shared" si="3"/>
        <v/>
      </c>
    </row>
    <row r="103" spans="1:5" hidden="1">
      <c r="A103" s="56" t="s">
        <v>333</v>
      </c>
      <c r="B103" s="50" t="s">
        <v>10</v>
      </c>
      <c r="C103" s="57"/>
      <c r="D103" s="52">
        <v>550</v>
      </c>
      <c r="E103" s="52" t="str">
        <f t="shared" si="3"/>
        <v/>
      </c>
    </row>
    <row r="104" spans="1:5" hidden="1">
      <c r="A104" s="56" t="s">
        <v>334</v>
      </c>
      <c r="B104" s="50" t="s">
        <v>10</v>
      </c>
      <c r="C104" s="57"/>
      <c r="D104" s="52">
        <v>550</v>
      </c>
      <c r="E104" s="52" t="str">
        <f t="shared" si="3"/>
        <v/>
      </c>
    </row>
    <row r="105" spans="1:5" hidden="1">
      <c r="A105" s="56" t="s">
        <v>335</v>
      </c>
      <c r="B105" s="50" t="s">
        <v>10</v>
      </c>
      <c r="C105" s="57"/>
      <c r="D105" s="52">
        <v>550</v>
      </c>
      <c r="E105" s="52" t="str">
        <f t="shared" si="3"/>
        <v/>
      </c>
    </row>
    <row r="106" spans="1:5" hidden="1">
      <c r="A106" s="56" t="s">
        <v>330</v>
      </c>
      <c r="B106" s="50" t="s">
        <v>10</v>
      </c>
      <c r="C106" s="57"/>
      <c r="D106" s="52">
        <v>550</v>
      </c>
      <c r="E106" s="52" t="str">
        <f t="shared" si="3"/>
        <v/>
      </c>
    </row>
    <row r="107" spans="1:5" hidden="1">
      <c r="A107" s="56" t="s">
        <v>336</v>
      </c>
      <c r="B107" s="50" t="s">
        <v>10</v>
      </c>
      <c r="C107" s="57"/>
      <c r="D107" s="52">
        <v>690</v>
      </c>
      <c r="E107" s="52" t="str">
        <f t="shared" si="3"/>
        <v/>
      </c>
    </row>
    <row r="108" spans="1:5" hidden="1">
      <c r="A108" s="56" t="s">
        <v>337</v>
      </c>
      <c r="B108" s="50" t="s">
        <v>10</v>
      </c>
      <c r="C108" s="57"/>
      <c r="D108" s="52">
        <v>690</v>
      </c>
      <c r="E108" s="52" t="str">
        <f t="shared" si="3"/>
        <v/>
      </c>
    </row>
    <row r="109" spans="1:5" hidden="1">
      <c r="A109" s="56" t="s">
        <v>338</v>
      </c>
      <c r="B109" s="50" t="s">
        <v>10</v>
      </c>
      <c r="C109" s="57"/>
      <c r="D109" s="52">
        <v>690</v>
      </c>
      <c r="E109" s="52" t="str">
        <f t="shared" si="3"/>
        <v/>
      </c>
    </row>
    <row r="110" spans="1:5" hidden="1">
      <c r="A110" s="56" t="s">
        <v>339</v>
      </c>
      <c r="B110" s="50" t="s">
        <v>10</v>
      </c>
      <c r="C110" s="57"/>
      <c r="D110" s="52">
        <v>690</v>
      </c>
      <c r="E110" s="52" t="str">
        <f t="shared" si="3"/>
        <v/>
      </c>
    </row>
    <row r="111" spans="1:5" hidden="1">
      <c r="A111" s="56" t="s">
        <v>340</v>
      </c>
      <c r="B111" s="50" t="s">
        <v>10</v>
      </c>
      <c r="C111" s="57"/>
      <c r="D111" s="52">
        <v>690</v>
      </c>
      <c r="E111" s="52" t="str">
        <f t="shared" si="3"/>
        <v/>
      </c>
    </row>
    <row r="112" spans="1:5" hidden="1">
      <c r="A112" s="56" t="s">
        <v>341</v>
      </c>
      <c r="B112" s="50" t="s">
        <v>10</v>
      </c>
      <c r="C112" s="57"/>
      <c r="D112" s="52">
        <v>690</v>
      </c>
      <c r="E112" s="52" t="str">
        <f t="shared" si="3"/>
        <v/>
      </c>
    </row>
    <row r="113" spans="1:5" hidden="1">
      <c r="A113" s="56" t="s">
        <v>342</v>
      </c>
      <c r="B113" s="50" t="s">
        <v>10</v>
      </c>
      <c r="C113" s="57"/>
      <c r="D113" s="52">
        <v>520</v>
      </c>
      <c r="E113" s="52" t="str">
        <f t="shared" si="3"/>
        <v/>
      </c>
    </row>
    <row r="114" spans="1:5" hidden="1">
      <c r="A114" s="56" t="s">
        <v>343</v>
      </c>
      <c r="B114" s="50" t="s">
        <v>10</v>
      </c>
      <c r="C114" s="57"/>
      <c r="D114" s="52">
        <v>520</v>
      </c>
      <c r="E114" s="52" t="str">
        <f t="shared" si="3"/>
        <v/>
      </c>
    </row>
    <row r="115" spans="1:5" hidden="1">
      <c r="A115" s="56" t="s">
        <v>344</v>
      </c>
      <c r="B115" s="50" t="s">
        <v>10</v>
      </c>
      <c r="C115" s="57"/>
      <c r="D115" s="52">
        <v>520</v>
      </c>
      <c r="E115" s="52" t="str">
        <f t="shared" si="3"/>
        <v/>
      </c>
    </row>
    <row r="116" spans="1:5" hidden="1">
      <c r="A116" s="56" t="s">
        <v>345</v>
      </c>
      <c r="B116" s="50" t="s">
        <v>10</v>
      </c>
      <c r="C116" s="57"/>
      <c r="D116" s="52">
        <v>520</v>
      </c>
      <c r="E116" s="52" t="str">
        <f t="shared" si="3"/>
        <v/>
      </c>
    </row>
    <row r="117" spans="1:5" hidden="1">
      <c r="A117" s="56" t="s">
        <v>346</v>
      </c>
      <c r="B117" s="50" t="s">
        <v>10</v>
      </c>
      <c r="C117" s="57"/>
      <c r="D117" s="52">
        <v>520</v>
      </c>
      <c r="E117" s="52" t="str">
        <f t="shared" si="3"/>
        <v/>
      </c>
    </row>
    <row r="118" spans="1:5" hidden="1">
      <c r="A118" s="56" t="s">
        <v>347</v>
      </c>
      <c r="B118" s="50" t="s">
        <v>10</v>
      </c>
      <c r="C118" s="57"/>
      <c r="D118" s="52">
        <v>3130</v>
      </c>
      <c r="E118" s="52" t="str">
        <f t="shared" si="3"/>
        <v/>
      </c>
    </row>
    <row r="119" spans="1:5" hidden="1">
      <c r="A119" s="56" t="s">
        <v>348</v>
      </c>
      <c r="B119" s="50" t="s">
        <v>10</v>
      </c>
      <c r="C119" s="57"/>
      <c r="D119" s="52">
        <v>3130</v>
      </c>
      <c r="E119" s="52" t="str">
        <f t="shared" si="3"/>
        <v/>
      </c>
    </row>
    <row r="120" spans="1:5" hidden="1">
      <c r="A120" s="56" t="s">
        <v>349</v>
      </c>
      <c r="B120" s="50" t="s">
        <v>10</v>
      </c>
      <c r="C120" s="57"/>
      <c r="D120" s="52">
        <v>3130</v>
      </c>
      <c r="E120" s="52" t="str">
        <f t="shared" si="3"/>
        <v/>
      </c>
    </row>
    <row r="121" spans="1:5" hidden="1">
      <c r="A121" s="56" t="s">
        <v>350</v>
      </c>
      <c r="B121" s="50" t="s">
        <v>10</v>
      </c>
      <c r="C121" s="57"/>
      <c r="D121" s="52">
        <v>3130</v>
      </c>
      <c r="E121" s="52" t="str">
        <f t="shared" si="3"/>
        <v/>
      </c>
    </row>
    <row r="122" spans="1:5" hidden="1">
      <c r="A122" s="56" t="s">
        <v>351</v>
      </c>
      <c r="B122" s="50" t="s">
        <v>10</v>
      </c>
      <c r="C122" s="57"/>
      <c r="D122" s="52">
        <v>3130</v>
      </c>
      <c r="E122" s="52" t="str">
        <f t="shared" si="3"/>
        <v/>
      </c>
    </row>
    <row r="123" spans="1:5" hidden="1">
      <c r="A123" s="56" t="s">
        <v>352</v>
      </c>
      <c r="B123" s="50" t="s">
        <v>10</v>
      </c>
      <c r="C123" s="57"/>
      <c r="D123" s="52">
        <v>3130</v>
      </c>
      <c r="E123" s="52" t="str">
        <f t="shared" si="3"/>
        <v/>
      </c>
    </row>
    <row r="124" spans="1:5" hidden="1">
      <c r="A124" s="56" t="s">
        <v>353</v>
      </c>
      <c r="B124" s="50" t="s">
        <v>10</v>
      </c>
      <c r="C124" s="57"/>
      <c r="D124" s="52">
        <v>3130</v>
      </c>
      <c r="E124" s="52" t="str">
        <f t="shared" si="3"/>
        <v/>
      </c>
    </row>
    <row r="125" spans="1:5" hidden="1">
      <c r="A125" s="56" t="s">
        <v>354</v>
      </c>
      <c r="B125" s="50" t="s">
        <v>10</v>
      </c>
      <c r="C125" s="57"/>
      <c r="D125" s="52">
        <v>3130</v>
      </c>
      <c r="E125" s="52" t="str">
        <f t="shared" si="3"/>
        <v/>
      </c>
    </row>
    <row r="126" spans="1:5" hidden="1">
      <c r="A126" s="56" t="s">
        <v>355</v>
      </c>
      <c r="B126" s="50" t="s">
        <v>10</v>
      </c>
      <c r="C126" s="57"/>
      <c r="D126" s="52">
        <v>3130</v>
      </c>
      <c r="E126" s="52" t="str">
        <f t="shared" si="3"/>
        <v/>
      </c>
    </row>
    <row r="127" spans="1:5" hidden="1">
      <c r="A127" s="56" t="s">
        <v>356</v>
      </c>
      <c r="B127" s="50" t="s">
        <v>10</v>
      </c>
      <c r="C127" s="57"/>
      <c r="D127" s="52">
        <v>3540</v>
      </c>
      <c r="E127" s="52" t="str">
        <f t="shared" si="3"/>
        <v/>
      </c>
    </row>
    <row r="128" spans="1:5" hidden="1">
      <c r="A128" s="56" t="s">
        <v>357</v>
      </c>
      <c r="B128" s="50" t="s">
        <v>10</v>
      </c>
      <c r="C128" s="57"/>
      <c r="D128" s="52">
        <v>3130</v>
      </c>
      <c r="E128" s="52" t="str">
        <f t="shared" si="3"/>
        <v/>
      </c>
    </row>
    <row r="129" spans="1:5" hidden="1">
      <c r="A129" s="56" t="s">
        <v>358</v>
      </c>
      <c r="B129" s="50" t="s">
        <v>10</v>
      </c>
      <c r="C129" s="57"/>
      <c r="D129" s="52">
        <v>3130</v>
      </c>
      <c r="E129" s="52" t="str">
        <f t="shared" si="3"/>
        <v/>
      </c>
    </row>
    <row r="130" spans="1:5" hidden="1">
      <c r="A130" s="56" t="s">
        <v>359</v>
      </c>
      <c r="B130" s="50" t="s">
        <v>10</v>
      </c>
      <c r="C130" s="57"/>
      <c r="D130" s="52">
        <v>3130</v>
      </c>
      <c r="E130" s="52" t="str">
        <f t="shared" si="3"/>
        <v/>
      </c>
    </row>
    <row r="131" spans="1:5" hidden="1">
      <c r="A131" s="56" t="s">
        <v>360</v>
      </c>
      <c r="B131" s="50" t="s">
        <v>10</v>
      </c>
      <c r="C131" s="57"/>
      <c r="D131" s="52">
        <v>3130</v>
      </c>
      <c r="E131" s="52" t="str">
        <f t="shared" si="3"/>
        <v/>
      </c>
    </row>
    <row r="132" spans="1:5" hidden="1">
      <c r="A132" s="56" t="s">
        <v>361</v>
      </c>
      <c r="B132" s="50" t="s">
        <v>10</v>
      </c>
      <c r="C132" s="57"/>
      <c r="D132" s="52">
        <v>2380</v>
      </c>
      <c r="E132" s="52" t="str">
        <f t="shared" si="3"/>
        <v/>
      </c>
    </row>
    <row r="133" spans="1:5" hidden="1">
      <c r="A133" s="56" t="s">
        <v>362</v>
      </c>
      <c r="B133" s="50" t="s">
        <v>10</v>
      </c>
      <c r="C133" s="57"/>
      <c r="D133" s="52">
        <v>2380</v>
      </c>
      <c r="E133" s="52" t="str">
        <f>IF(C133=0,"",C133*D133)</f>
        <v/>
      </c>
    </row>
    <row r="134" spans="1:5" hidden="1">
      <c r="A134" s="56" t="s">
        <v>363</v>
      </c>
      <c r="B134" s="50" t="s">
        <v>10</v>
      </c>
      <c r="C134" s="57"/>
      <c r="D134" s="52">
        <v>2380</v>
      </c>
      <c r="E134" s="52" t="str">
        <f>IF(C134=0,"",C134*D134)</f>
        <v/>
      </c>
    </row>
    <row r="135" spans="1:5" hidden="1">
      <c r="A135" s="56" t="s">
        <v>364</v>
      </c>
      <c r="B135" s="50" t="s">
        <v>10</v>
      </c>
      <c r="C135" s="57"/>
      <c r="D135" s="52">
        <v>2380</v>
      </c>
      <c r="E135" s="52" t="str">
        <f>IF(C135=0,"",C135*D135)</f>
        <v/>
      </c>
    </row>
    <row r="136" spans="1:5" hidden="1">
      <c r="A136" s="56" t="s">
        <v>365</v>
      </c>
      <c r="B136" s="50" t="s">
        <v>10</v>
      </c>
      <c r="C136" s="57"/>
      <c r="D136" s="52">
        <v>520</v>
      </c>
      <c r="E136" s="52" t="str">
        <f>IF(C136=0,"",C136*D136)</f>
        <v/>
      </c>
    </row>
    <row r="137" spans="1:5" hidden="1">
      <c r="A137" s="56" t="s">
        <v>366</v>
      </c>
      <c r="B137" s="50" t="s">
        <v>10</v>
      </c>
      <c r="C137" s="57"/>
      <c r="D137" s="52">
        <v>520</v>
      </c>
      <c r="E137" s="52" t="str">
        <f>IF(C137=0,"",C137*D137)</f>
        <v/>
      </c>
    </row>
    <row r="138" spans="1:5" hidden="1">
      <c r="A138" s="56" t="s">
        <v>367</v>
      </c>
      <c r="B138" s="50" t="s">
        <v>10</v>
      </c>
      <c r="C138" s="57"/>
      <c r="D138" s="52">
        <v>520</v>
      </c>
      <c r="E138" s="52" t="str">
        <f t="shared" ref="E138:E143" si="4">IF(C138=0,"",C138*D138)</f>
        <v/>
      </c>
    </row>
    <row r="139" spans="1:5" hidden="1">
      <c r="A139" s="56" t="s">
        <v>368</v>
      </c>
      <c r="B139" s="50" t="s">
        <v>10</v>
      </c>
      <c r="C139" s="57"/>
      <c r="D139" s="52">
        <v>520</v>
      </c>
      <c r="E139" s="52" t="str">
        <f t="shared" si="4"/>
        <v/>
      </c>
    </row>
    <row r="140" spans="1:5" hidden="1">
      <c r="A140" s="56" t="s">
        <v>369</v>
      </c>
      <c r="B140" s="50" t="s">
        <v>10</v>
      </c>
      <c r="C140" s="57"/>
      <c r="D140" s="52">
        <v>520</v>
      </c>
      <c r="E140" s="52" t="str">
        <f t="shared" si="4"/>
        <v/>
      </c>
    </row>
    <row r="141" spans="1:5" hidden="1">
      <c r="A141" s="56" t="s">
        <v>272</v>
      </c>
      <c r="B141" s="50" t="s">
        <v>10</v>
      </c>
      <c r="C141" s="57"/>
      <c r="D141" s="52">
        <v>0</v>
      </c>
      <c r="E141" s="52" t="str">
        <f t="shared" si="4"/>
        <v/>
      </c>
    </row>
    <row r="142" spans="1:5" hidden="1">
      <c r="A142" s="56" t="s">
        <v>272</v>
      </c>
      <c r="B142" s="50" t="s">
        <v>10</v>
      </c>
      <c r="C142" s="57"/>
      <c r="D142" s="52">
        <v>0</v>
      </c>
      <c r="E142" s="52" t="str">
        <f t="shared" si="4"/>
        <v/>
      </c>
    </row>
    <row r="143" spans="1:5" hidden="1">
      <c r="A143" s="56" t="s">
        <v>272</v>
      </c>
      <c r="B143" s="50" t="s">
        <v>10</v>
      </c>
      <c r="C143" s="57"/>
      <c r="D143" s="52">
        <v>0</v>
      </c>
      <c r="E143" s="52" t="str">
        <f t="shared" si="4"/>
        <v/>
      </c>
    </row>
    <row r="144" spans="1:5" hidden="1">
      <c r="C144" s="63" t="str">
        <f>IF(SUM(C146:C163)=0,"",1)</f>
        <v/>
      </c>
    </row>
    <row r="145" spans="1:5" hidden="1">
      <c r="A145" s="56" t="s">
        <v>370</v>
      </c>
      <c r="C145" s="63" t="str">
        <f>IF(SUM(C146:C163)=0,"",1)</f>
        <v/>
      </c>
    </row>
    <row r="146" spans="1:5" hidden="1">
      <c r="A146" s="56" t="s">
        <v>371</v>
      </c>
      <c r="B146" s="50" t="s">
        <v>10</v>
      </c>
      <c r="C146" s="57"/>
      <c r="D146" s="52">
        <v>5250</v>
      </c>
      <c r="E146" s="52" t="str">
        <f t="shared" ref="E146:E163" si="5">IF(C146=0,"",C146*D146)</f>
        <v/>
      </c>
    </row>
    <row r="147" spans="1:5" hidden="1">
      <c r="A147" s="56" t="s">
        <v>372</v>
      </c>
      <c r="B147" s="50" t="s">
        <v>10</v>
      </c>
      <c r="C147" s="57"/>
      <c r="D147" s="52">
        <v>5580</v>
      </c>
      <c r="E147" s="52" t="str">
        <f t="shared" si="5"/>
        <v/>
      </c>
    </row>
    <row r="148" spans="1:5" hidden="1">
      <c r="A148" s="56" t="s">
        <v>373</v>
      </c>
      <c r="B148" s="50" t="s">
        <v>10</v>
      </c>
      <c r="C148" s="57"/>
      <c r="D148" s="52">
        <v>9100</v>
      </c>
      <c r="E148" s="52" t="str">
        <f t="shared" si="5"/>
        <v/>
      </c>
    </row>
    <row r="149" spans="1:5" hidden="1">
      <c r="A149" s="56" t="s">
        <v>374</v>
      </c>
      <c r="B149" s="50" t="s">
        <v>10</v>
      </c>
      <c r="C149" s="57"/>
      <c r="D149" s="52">
        <v>7540</v>
      </c>
      <c r="E149" s="52" t="str">
        <f t="shared" si="5"/>
        <v/>
      </c>
    </row>
    <row r="150" spans="1:5" hidden="1">
      <c r="A150" s="56" t="s">
        <v>375</v>
      </c>
      <c r="B150" s="50" t="s">
        <v>10</v>
      </c>
      <c r="C150" s="57"/>
      <c r="D150" s="52">
        <v>22300</v>
      </c>
      <c r="E150" s="52" t="str">
        <f t="shared" si="5"/>
        <v/>
      </c>
    </row>
    <row r="151" spans="1:5" hidden="1">
      <c r="A151" s="56" t="s">
        <v>376</v>
      </c>
      <c r="B151" s="50" t="s">
        <v>10</v>
      </c>
      <c r="C151" s="57"/>
      <c r="D151" s="52">
        <v>31500</v>
      </c>
      <c r="E151" s="52" t="str">
        <f t="shared" si="5"/>
        <v/>
      </c>
    </row>
    <row r="152" spans="1:5" hidden="1">
      <c r="A152" s="56" t="s">
        <v>377</v>
      </c>
      <c r="B152" s="50" t="s">
        <v>10</v>
      </c>
      <c r="C152" s="57"/>
      <c r="D152" s="52">
        <v>6750</v>
      </c>
      <c r="E152" s="52" t="str">
        <f t="shared" si="5"/>
        <v/>
      </c>
    </row>
    <row r="153" spans="1:5" hidden="1">
      <c r="A153" s="56" t="s">
        <v>378</v>
      </c>
      <c r="B153" s="50" t="s">
        <v>10</v>
      </c>
      <c r="C153" s="57"/>
      <c r="D153" s="52">
        <v>6810</v>
      </c>
      <c r="E153" s="52" t="str">
        <f t="shared" si="5"/>
        <v/>
      </c>
    </row>
    <row r="154" spans="1:5" hidden="1">
      <c r="A154" s="56" t="s">
        <v>379</v>
      </c>
      <c r="B154" s="50" t="s">
        <v>10</v>
      </c>
      <c r="C154" s="57"/>
      <c r="D154" s="52">
        <v>18900</v>
      </c>
      <c r="E154" s="52" t="str">
        <f t="shared" si="5"/>
        <v/>
      </c>
    </row>
    <row r="155" spans="1:5" hidden="1">
      <c r="A155" s="56" t="s">
        <v>380</v>
      </c>
      <c r="B155" s="50" t="s">
        <v>10</v>
      </c>
      <c r="C155" s="57"/>
      <c r="D155" s="52">
        <v>26850</v>
      </c>
      <c r="E155" s="52" t="str">
        <f t="shared" si="5"/>
        <v/>
      </c>
    </row>
    <row r="156" spans="1:5" hidden="1">
      <c r="A156" s="56" t="s">
        <v>381</v>
      </c>
      <c r="B156" s="50" t="s">
        <v>10</v>
      </c>
      <c r="C156" s="57"/>
      <c r="D156" s="52">
        <v>8340</v>
      </c>
      <c r="E156" s="52" t="str">
        <f t="shared" si="5"/>
        <v/>
      </c>
    </row>
    <row r="157" spans="1:5" hidden="1">
      <c r="A157" s="56" t="s">
        <v>382</v>
      </c>
      <c r="B157" s="50" t="s">
        <v>10</v>
      </c>
      <c r="C157" s="57"/>
      <c r="D157" s="52">
        <v>11980</v>
      </c>
      <c r="E157" s="52" t="str">
        <f t="shared" si="5"/>
        <v/>
      </c>
    </row>
    <row r="158" spans="1:5" hidden="1">
      <c r="A158" s="56" t="s">
        <v>383</v>
      </c>
      <c r="B158" s="50" t="s">
        <v>10</v>
      </c>
      <c r="C158" s="57"/>
      <c r="D158" s="52">
        <v>20300</v>
      </c>
      <c r="E158" s="52" t="str">
        <f t="shared" si="5"/>
        <v/>
      </c>
    </row>
    <row r="159" spans="1:5" hidden="1">
      <c r="A159" s="56" t="s">
        <v>384</v>
      </c>
      <c r="B159" s="50" t="s">
        <v>10</v>
      </c>
      <c r="C159" s="57"/>
      <c r="D159" s="52">
        <v>32400</v>
      </c>
      <c r="E159" s="52" t="str">
        <f t="shared" si="5"/>
        <v/>
      </c>
    </row>
    <row r="160" spans="1:5" hidden="1">
      <c r="A160" s="56" t="s">
        <v>385</v>
      </c>
      <c r="B160" s="50" t="s">
        <v>10</v>
      </c>
      <c r="C160" s="57"/>
      <c r="D160" s="52">
        <v>27500</v>
      </c>
      <c r="E160" s="52" t="str">
        <f t="shared" si="5"/>
        <v/>
      </c>
    </row>
    <row r="161" spans="1:5" hidden="1">
      <c r="A161" s="56" t="s">
        <v>386</v>
      </c>
      <c r="B161" s="50" t="s">
        <v>10</v>
      </c>
      <c r="C161" s="57"/>
      <c r="D161" s="52">
        <v>43100</v>
      </c>
      <c r="E161" s="52" t="str">
        <f t="shared" si="5"/>
        <v/>
      </c>
    </row>
    <row r="162" spans="1:5" hidden="1">
      <c r="A162" s="56" t="s">
        <v>272</v>
      </c>
      <c r="B162" s="50" t="s">
        <v>10</v>
      </c>
      <c r="C162" s="57"/>
      <c r="D162" s="52">
        <v>0</v>
      </c>
      <c r="E162" s="52" t="str">
        <f t="shared" si="5"/>
        <v/>
      </c>
    </row>
    <row r="163" spans="1:5" hidden="1">
      <c r="A163" s="56" t="s">
        <v>272</v>
      </c>
      <c r="B163" s="50" t="s">
        <v>10</v>
      </c>
      <c r="C163" s="57"/>
      <c r="D163" s="52">
        <v>0</v>
      </c>
      <c r="E163" s="52" t="str">
        <f t="shared" si="5"/>
        <v/>
      </c>
    </row>
    <row r="164" spans="1:5">
      <c r="C164" s="63">
        <f>IF(SUM(C166:C170)=0,"",1)</f>
        <v>1</v>
      </c>
    </row>
    <row r="165" spans="1:5">
      <c r="A165" s="56" t="s">
        <v>387</v>
      </c>
      <c r="C165" s="63">
        <f>IF(SUM(C166:C170)=0,"",1)</f>
        <v>1</v>
      </c>
    </row>
    <row r="166" spans="1:5" hidden="1">
      <c r="A166" s="56" t="s">
        <v>388</v>
      </c>
      <c r="B166" s="50" t="s">
        <v>10</v>
      </c>
      <c r="C166" s="57"/>
      <c r="D166" s="52">
        <v>850</v>
      </c>
      <c r="E166" s="52" t="str">
        <f>IF(C166=0,"",C166*D166)</f>
        <v/>
      </c>
    </row>
    <row r="167" spans="1:5">
      <c r="A167" s="56" t="s">
        <v>389</v>
      </c>
      <c r="B167" s="50" t="s">
        <v>10</v>
      </c>
      <c r="C167" s="57">
        <v>3</v>
      </c>
      <c r="D167" s="52">
        <v>0</v>
      </c>
      <c r="E167" s="52">
        <f>IF(C167=0,"",C167*D167)</f>
        <v>0</v>
      </c>
    </row>
    <row r="168" spans="1:5" hidden="1">
      <c r="A168" s="56" t="s">
        <v>390</v>
      </c>
      <c r="B168" s="50" t="s">
        <v>10</v>
      </c>
      <c r="C168" s="57"/>
      <c r="D168" s="52">
        <v>4990</v>
      </c>
      <c r="E168" s="52" t="str">
        <f>IF(C168=0,"",C168*D168)</f>
        <v/>
      </c>
    </row>
    <row r="169" spans="1:5" hidden="1">
      <c r="A169" s="56" t="s">
        <v>391</v>
      </c>
      <c r="B169" s="50" t="s">
        <v>10</v>
      </c>
      <c r="C169" s="57"/>
      <c r="D169" s="52">
        <v>8940</v>
      </c>
      <c r="E169" s="52" t="str">
        <f>IF(C169=0,"",C169*D169)</f>
        <v/>
      </c>
    </row>
    <row r="170" spans="1:5" hidden="1">
      <c r="A170" s="56" t="s">
        <v>272</v>
      </c>
      <c r="B170" s="50" t="s">
        <v>10</v>
      </c>
      <c r="C170" s="57"/>
      <c r="D170" s="52">
        <v>0</v>
      </c>
      <c r="E170" s="52" t="str">
        <f>IF(C170=0,"",C170*D170)</f>
        <v/>
      </c>
    </row>
    <row r="171" spans="1:5">
      <c r="C171" s="63">
        <f>IF(SUM(C173:C287)=0,"",1)</f>
        <v>1</v>
      </c>
    </row>
    <row r="172" spans="1:5">
      <c r="A172" s="56" t="s">
        <v>392</v>
      </c>
      <c r="C172" s="63">
        <f>IF(SUM(C173:C287)=0,"",1)</f>
        <v>1</v>
      </c>
    </row>
    <row r="173" spans="1:5" hidden="1">
      <c r="A173" s="56" t="s">
        <v>393</v>
      </c>
      <c r="B173" s="50" t="s">
        <v>10</v>
      </c>
      <c r="C173" s="57"/>
      <c r="D173" s="52">
        <v>240</v>
      </c>
      <c r="E173" s="52" t="str">
        <f t="shared" ref="E173:E179" si="6">IF(C173=0,"",C173*D173)</f>
        <v/>
      </c>
    </row>
    <row r="174" spans="1:5" hidden="1">
      <c r="A174" s="56" t="s">
        <v>394</v>
      </c>
      <c r="B174" s="50" t="s">
        <v>10</v>
      </c>
      <c r="C174" s="57"/>
      <c r="D174" s="52">
        <v>240</v>
      </c>
      <c r="E174" s="52" t="str">
        <f t="shared" si="6"/>
        <v/>
      </c>
    </row>
    <row r="175" spans="1:5" hidden="1">
      <c r="A175" s="56" t="s">
        <v>395</v>
      </c>
      <c r="B175" s="50" t="s">
        <v>10</v>
      </c>
      <c r="C175" s="57"/>
      <c r="D175" s="52">
        <v>260</v>
      </c>
      <c r="E175" s="52" t="str">
        <f t="shared" si="6"/>
        <v/>
      </c>
    </row>
    <row r="176" spans="1:5" hidden="1">
      <c r="A176" s="56" t="s">
        <v>396</v>
      </c>
      <c r="B176" s="50" t="s">
        <v>10</v>
      </c>
      <c r="C176" s="57"/>
      <c r="D176" s="52">
        <v>260</v>
      </c>
      <c r="E176" s="52" t="str">
        <f t="shared" si="6"/>
        <v/>
      </c>
    </row>
    <row r="177" spans="1:5" hidden="1">
      <c r="A177" s="56" t="s">
        <v>839</v>
      </c>
      <c r="B177" s="50" t="s">
        <v>10</v>
      </c>
      <c r="C177" s="57"/>
      <c r="D177" s="52">
        <v>310</v>
      </c>
      <c r="E177" s="52" t="str">
        <f t="shared" si="6"/>
        <v/>
      </c>
    </row>
    <row r="178" spans="1:5" hidden="1">
      <c r="A178" s="56" t="s">
        <v>398</v>
      </c>
      <c r="B178" s="50" t="s">
        <v>10</v>
      </c>
      <c r="C178" s="57"/>
      <c r="D178" s="52">
        <v>310</v>
      </c>
      <c r="E178" s="52" t="str">
        <f t="shared" si="6"/>
        <v/>
      </c>
    </row>
    <row r="179" spans="1:5" hidden="1">
      <c r="A179" s="56" t="s">
        <v>398</v>
      </c>
      <c r="B179" s="50" t="s">
        <v>10</v>
      </c>
      <c r="C179" s="57"/>
      <c r="D179" s="52">
        <v>410</v>
      </c>
      <c r="E179" s="52" t="str">
        <f t="shared" si="6"/>
        <v/>
      </c>
    </row>
    <row r="180" spans="1:5" hidden="1">
      <c r="A180" s="56" t="s">
        <v>399</v>
      </c>
      <c r="B180" s="50" t="s">
        <v>10</v>
      </c>
      <c r="C180" s="57"/>
      <c r="D180" s="52">
        <v>330</v>
      </c>
      <c r="E180" s="52" t="str">
        <f>IF(C180=0,"",C180*D180)</f>
        <v/>
      </c>
    </row>
    <row r="181" spans="1:5" hidden="1">
      <c r="A181" s="56" t="s">
        <v>400</v>
      </c>
      <c r="B181" s="50" t="s">
        <v>10</v>
      </c>
      <c r="C181" s="57"/>
      <c r="D181" s="52">
        <v>490</v>
      </c>
      <c r="E181" s="52" t="str">
        <f>IF(C181=0,"",C181*D181)</f>
        <v/>
      </c>
    </row>
    <row r="182" spans="1:5" hidden="1">
      <c r="A182" s="56" t="s">
        <v>401</v>
      </c>
      <c r="B182" s="50" t="s">
        <v>10</v>
      </c>
      <c r="C182" s="57"/>
      <c r="D182" s="52">
        <v>660</v>
      </c>
      <c r="E182" s="52" t="str">
        <f>IF(C182=0,"",C182*D182)</f>
        <v/>
      </c>
    </row>
    <row r="183" spans="1:5" hidden="1">
      <c r="A183" s="56" t="s">
        <v>402</v>
      </c>
      <c r="B183" s="50" t="s">
        <v>10</v>
      </c>
      <c r="C183" s="57"/>
      <c r="D183" s="52">
        <v>430</v>
      </c>
      <c r="E183" s="52" t="str">
        <f t="shared" ref="E183:E246" si="7">IF(C183=0,"",C183*D183)</f>
        <v/>
      </c>
    </row>
    <row r="184" spans="1:5" hidden="1">
      <c r="A184" s="56" t="s">
        <v>403</v>
      </c>
      <c r="B184" s="50" t="s">
        <v>10</v>
      </c>
      <c r="C184" s="57"/>
      <c r="D184" s="52">
        <v>560</v>
      </c>
      <c r="E184" s="52" t="str">
        <f t="shared" si="7"/>
        <v/>
      </c>
    </row>
    <row r="185" spans="1:5" hidden="1">
      <c r="A185" s="56" t="s">
        <v>404</v>
      </c>
      <c r="B185" s="50" t="s">
        <v>10</v>
      </c>
      <c r="C185" s="57"/>
      <c r="D185" s="52">
        <v>1120</v>
      </c>
      <c r="E185" s="52" t="str">
        <f t="shared" si="7"/>
        <v/>
      </c>
    </row>
    <row r="186" spans="1:5" hidden="1">
      <c r="A186" s="56" t="s">
        <v>405</v>
      </c>
      <c r="B186" s="50" t="s">
        <v>10</v>
      </c>
      <c r="C186" s="57"/>
      <c r="D186" s="52">
        <v>1340</v>
      </c>
      <c r="E186" s="52" t="str">
        <f t="shared" si="7"/>
        <v/>
      </c>
    </row>
    <row r="187" spans="1:5" hidden="1">
      <c r="A187" s="56" t="s">
        <v>406</v>
      </c>
      <c r="B187" s="50" t="s">
        <v>10</v>
      </c>
      <c r="C187" s="57"/>
      <c r="D187" s="52">
        <v>1850</v>
      </c>
      <c r="E187" s="52" t="str">
        <f t="shared" si="7"/>
        <v/>
      </c>
    </row>
    <row r="188" spans="1:5" hidden="1">
      <c r="A188" s="56" t="s">
        <v>407</v>
      </c>
      <c r="B188" s="50" t="s">
        <v>10</v>
      </c>
      <c r="C188" s="57"/>
      <c r="D188" s="52">
        <v>3630</v>
      </c>
      <c r="E188" s="52" t="str">
        <f t="shared" si="7"/>
        <v/>
      </c>
    </row>
    <row r="189" spans="1:5" hidden="1">
      <c r="A189" s="56" t="s">
        <v>408</v>
      </c>
      <c r="B189" s="50" t="s">
        <v>10</v>
      </c>
      <c r="C189" s="57"/>
      <c r="D189" s="52">
        <v>4870</v>
      </c>
      <c r="E189" s="52" t="str">
        <f t="shared" si="7"/>
        <v/>
      </c>
    </row>
    <row r="190" spans="1:5">
      <c r="A190" s="56" t="s">
        <v>840</v>
      </c>
      <c r="B190" s="50" t="s">
        <v>10</v>
      </c>
      <c r="C190" s="57">
        <v>1</v>
      </c>
      <c r="D190" s="52">
        <v>0</v>
      </c>
      <c r="E190" s="52">
        <f t="shared" si="7"/>
        <v>0</v>
      </c>
    </row>
    <row r="191" spans="1:5">
      <c r="A191" s="56" t="s">
        <v>841</v>
      </c>
      <c r="B191" s="50" t="s">
        <v>10</v>
      </c>
      <c r="C191" s="57">
        <v>17</v>
      </c>
      <c r="D191" s="52">
        <v>0</v>
      </c>
      <c r="E191" s="52">
        <f t="shared" si="7"/>
        <v>0</v>
      </c>
    </row>
    <row r="192" spans="1:5" hidden="1">
      <c r="A192" s="56" t="s">
        <v>411</v>
      </c>
      <c r="B192" s="50" t="s">
        <v>10</v>
      </c>
      <c r="C192" s="57"/>
      <c r="D192" s="52">
        <v>310</v>
      </c>
      <c r="E192" s="52" t="str">
        <f t="shared" si="7"/>
        <v/>
      </c>
    </row>
    <row r="193" spans="1:5" hidden="1">
      <c r="A193" s="56" t="s">
        <v>412</v>
      </c>
      <c r="B193" s="50" t="s">
        <v>10</v>
      </c>
      <c r="C193" s="57"/>
      <c r="D193" s="52">
        <v>310</v>
      </c>
      <c r="E193" s="52" t="str">
        <f t="shared" si="7"/>
        <v/>
      </c>
    </row>
    <row r="194" spans="1:5" hidden="1">
      <c r="A194" s="56" t="s">
        <v>413</v>
      </c>
      <c r="B194" s="50" t="s">
        <v>10</v>
      </c>
      <c r="C194" s="57"/>
      <c r="D194" s="52">
        <v>380</v>
      </c>
      <c r="E194" s="52" t="str">
        <f t="shared" si="7"/>
        <v/>
      </c>
    </row>
    <row r="195" spans="1:5" hidden="1">
      <c r="A195" s="56" t="s">
        <v>414</v>
      </c>
      <c r="B195" s="50" t="s">
        <v>10</v>
      </c>
      <c r="C195" s="57"/>
      <c r="D195" s="52">
        <v>580</v>
      </c>
      <c r="E195" s="52" t="str">
        <f t="shared" si="7"/>
        <v/>
      </c>
    </row>
    <row r="196" spans="1:5" hidden="1">
      <c r="A196" s="56" t="s">
        <v>415</v>
      </c>
      <c r="B196" s="50" t="s">
        <v>10</v>
      </c>
      <c r="C196" s="57"/>
      <c r="D196" s="52">
        <v>610</v>
      </c>
      <c r="E196" s="52" t="str">
        <f t="shared" si="7"/>
        <v/>
      </c>
    </row>
    <row r="197" spans="1:5" hidden="1">
      <c r="A197" s="56" t="s">
        <v>416</v>
      </c>
      <c r="B197" s="50" t="s">
        <v>10</v>
      </c>
      <c r="C197" s="57"/>
      <c r="D197" s="52">
        <v>820</v>
      </c>
      <c r="E197" s="52" t="str">
        <f t="shared" si="7"/>
        <v/>
      </c>
    </row>
    <row r="198" spans="1:5" hidden="1">
      <c r="A198" s="56" t="s">
        <v>417</v>
      </c>
      <c r="B198" s="50" t="s">
        <v>10</v>
      </c>
      <c r="C198" s="57"/>
      <c r="D198" s="52">
        <v>1130</v>
      </c>
      <c r="E198" s="52" t="str">
        <f t="shared" si="7"/>
        <v/>
      </c>
    </row>
    <row r="199" spans="1:5" hidden="1">
      <c r="A199" s="56" t="s">
        <v>418</v>
      </c>
      <c r="B199" s="50" t="s">
        <v>10</v>
      </c>
      <c r="C199" s="57"/>
      <c r="D199" s="52">
        <v>1130</v>
      </c>
      <c r="E199" s="52" t="str">
        <f t="shared" si="7"/>
        <v/>
      </c>
    </row>
    <row r="200" spans="1:5" hidden="1">
      <c r="A200" s="56" t="s">
        <v>419</v>
      </c>
      <c r="B200" s="50" t="s">
        <v>10</v>
      </c>
      <c r="C200" s="57"/>
      <c r="D200" s="52">
        <v>2890</v>
      </c>
      <c r="E200" s="52" t="str">
        <f t="shared" si="7"/>
        <v/>
      </c>
    </row>
    <row r="201" spans="1:5" hidden="1">
      <c r="A201" s="56" t="s">
        <v>420</v>
      </c>
      <c r="B201" s="50" t="s">
        <v>10</v>
      </c>
      <c r="C201" s="57"/>
      <c r="D201" s="52">
        <v>5450</v>
      </c>
      <c r="E201" s="52" t="str">
        <f t="shared" si="7"/>
        <v/>
      </c>
    </row>
    <row r="202" spans="1:5" hidden="1">
      <c r="A202" s="56" t="s">
        <v>421</v>
      </c>
      <c r="B202" s="50" t="s">
        <v>10</v>
      </c>
      <c r="C202" s="57"/>
      <c r="D202" s="52">
        <v>270</v>
      </c>
      <c r="E202" s="52" t="str">
        <f t="shared" si="7"/>
        <v/>
      </c>
    </row>
    <row r="203" spans="1:5" hidden="1">
      <c r="A203" s="56" t="s">
        <v>842</v>
      </c>
      <c r="B203" s="50" t="s">
        <v>10</v>
      </c>
      <c r="C203" s="57"/>
      <c r="D203" s="52">
        <v>290</v>
      </c>
      <c r="E203" s="52" t="str">
        <f t="shared" si="7"/>
        <v/>
      </c>
    </row>
    <row r="204" spans="1:5" hidden="1">
      <c r="A204" s="56" t="s">
        <v>423</v>
      </c>
      <c r="B204" s="50" t="s">
        <v>10</v>
      </c>
      <c r="C204" s="57"/>
      <c r="D204" s="52">
        <v>380</v>
      </c>
      <c r="E204" s="52" t="str">
        <f t="shared" si="7"/>
        <v/>
      </c>
    </row>
    <row r="205" spans="1:5" hidden="1">
      <c r="A205" s="56" t="s">
        <v>424</v>
      </c>
      <c r="B205" s="50" t="s">
        <v>10</v>
      </c>
      <c r="C205" s="57"/>
      <c r="D205" s="52">
        <v>360</v>
      </c>
      <c r="E205" s="52" t="str">
        <f t="shared" si="7"/>
        <v/>
      </c>
    </row>
    <row r="206" spans="1:5" hidden="1">
      <c r="A206" s="56" t="s">
        <v>425</v>
      </c>
      <c r="B206" s="50" t="s">
        <v>10</v>
      </c>
      <c r="C206" s="57"/>
      <c r="D206" s="52">
        <v>590</v>
      </c>
      <c r="E206" s="52" t="str">
        <f t="shared" si="7"/>
        <v/>
      </c>
    </row>
    <row r="207" spans="1:5" hidden="1">
      <c r="A207" s="56" t="s">
        <v>426</v>
      </c>
      <c r="B207" s="50" t="s">
        <v>10</v>
      </c>
      <c r="C207" s="57"/>
      <c r="D207" s="52">
        <v>685</v>
      </c>
      <c r="E207" s="52" t="str">
        <f t="shared" si="7"/>
        <v/>
      </c>
    </row>
    <row r="208" spans="1:5" hidden="1">
      <c r="A208" s="56" t="s">
        <v>427</v>
      </c>
      <c r="B208" s="50" t="s">
        <v>10</v>
      </c>
      <c r="C208" s="57"/>
      <c r="D208" s="52">
        <v>790</v>
      </c>
      <c r="E208" s="52" t="str">
        <f t="shared" si="7"/>
        <v/>
      </c>
    </row>
    <row r="209" spans="1:5" hidden="1">
      <c r="A209" s="56" t="s">
        <v>428</v>
      </c>
      <c r="B209" s="50" t="s">
        <v>10</v>
      </c>
      <c r="C209" s="57"/>
      <c r="D209" s="52">
        <v>1150</v>
      </c>
      <c r="E209" s="52" t="str">
        <f t="shared" si="7"/>
        <v/>
      </c>
    </row>
    <row r="210" spans="1:5" hidden="1">
      <c r="A210" s="56" t="s">
        <v>429</v>
      </c>
      <c r="B210" s="50" t="s">
        <v>10</v>
      </c>
      <c r="C210" s="57"/>
      <c r="D210" s="52">
        <v>1050</v>
      </c>
      <c r="E210" s="52" t="str">
        <f t="shared" si="7"/>
        <v/>
      </c>
    </row>
    <row r="211" spans="1:5" hidden="1">
      <c r="A211" s="56" t="s">
        <v>430</v>
      </c>
      <c r="B211" s="50" t="s">
        <v>10</v>
      </c>
      <c r="C211" s="57"/>
      <c r="D211" s="52">
        <v>2410</v>
      </c>
      <c r="E211" s="52" t="str">
        <f t="shared" si="7"/>
        <v/>
      </c>
    </row>
    <row r="212" spans="1:5" hidden="1">
      <c r="A212" s="56" t="s">
        <v>431</v>
      </c>
      <c r="B212" s="50" t="s">
        <v>10</v>
      </c>
      <c r="C212" s="57"/>
      <c r="D212" s="52">
        <v>3120</v>
      </c>
      <c r="E212" s="52" t="str">
        <f t="shared" si="7"/>
        <v/>
      </c>
    </row>
    <row r="213" spans="1:5" hidden="1">
      <c r="A213" s="56" t="s">
        <v>432</v>
      </c>
      <c r="B213" s="50" t="s">
        <v>10</v>
      </c>
      <c r="C213" s="57"/>
      <c r="D213" s="52">
        <v>490</v>
      </c>
      <c r="E213" s="52" t="str">
        <f t="shared" si="7"/>
        <v/>
      </c>
    </row>
    <row r="214" spans="1:5" hidden="1">
      <c r="A214" s="56" t="s">
        <v>433</v>
      </c>
      <c r="B214" s="50" t="s">
        <v>10</v>
      </c>
      <c r="C214" s="57"/>
      <c r="D214" s="52">
        <v>585</v>
      </c>
      <c r="E214" s="52" t="str">
        <f t="shared" si="7"/>
        <v/>
      </c>
    </row>
    <row r="215" spans="1:5" hidden="1">
      <c r="A215" s="56" t="s">
        <v>434</v>
      </c>
      <c r="B215" s="50" t="s">
        <v>10</v>
      </c>
      <c r="C215" s="57"/>
      <c r="D215" s="52">
        <v>1080</v>
      </c>
      <c r="E215" s="52" t="str">
        <f t="shared" si="7"/>
        <v/>
      </c>
    </row>
    <row r="216" spans="1:5" hidden="1">
      <c r="A216" s="56" t="s">
        <v>435</v>
      </c>
      <c r="B216" s="50" t="s">
        <v>10</v>
      </c>
      <c r="C216" s="57"/>
      <c r="D216" s="52">
        <v>1470</v>
      </c>
      <c r="E216" s="52" t="str">
        <f t="shared" si="7"/>
        <v/>
      </c>
    </row>
    <row r="217" spans="1:5" hidden="1">
      <c r="A217" s="56" t="s">
        <v>436</v>
      </c>
      <c r="B217" s="50" t="s">
        <v>10</v>
      </c>
      <c r="C217" s="57"/>
      <c r="D217" s="52">
        <v>1780</v>
      </c>
      <c r="E217" s="52" t="str">
        <f t="shared" si="7"/>
        <v/>
      </c>
    </row>
    <row r="218" spans="1:5" hidden="1">
      <c r="A218" s="56" t="s">
        <v>437</v>
      </c>
      <c r="B218" s="50" t="s">
        <v>10</v>
      </c>
      <c r="C218" s="57"/>
      <c r="D218" s="52">
        <v>3640</v>
      </c>
      <c r="E218" s="52" t="str">
        <f t="shared" si="7"/>
        <v/>
      </c>
    </row>
    <row r="219" spans="1:5" hidden="1">
      <c r="A219" s="56" t="s">
        <v>438</v>
      </c>
      <c r="B219" s="50" t="s">
        <v>10</v>
      </c>
      <c r="C219" s="57"/>
      <c r="D219" s="52">
        <v>4710</v>
      </c>
      <c r="E219" s="52" t="str">
        <f t="shared" si="7"/>
        <v/>
      </c>
    </row>
    <row r="220" spans="1:5">
      <c r="A220" s="56" t="s">
        <v>843</v>
      </c>
      <c r="B220" s="50" t="s">
        <v>10</v>
      </c>
      <c r="C220" s="57">
        <v>9</v>
      </c>
      <c r="D220" s="52">
        <v>0</v>
      </c>
      <c r="E220" s="52">
        <f t="shared" si="7"/>
        <v>0</v>
      </c>
    </row>
    <row r="221" spans="1:5" hidden="1">
      <c r="A221" s="56" t="s">
        <v>440</v>
      </c>
      <c r="B221" s="50" t="s">
        <v>10</v>
      </c>
      <c r="C221" s="57"/>
      <c r="D221" s="52">
        <v>430</v>
      </c>
      <c r="E221" s="52" t="str">
        <f t="shared" si="7"/>
        <v/>
      </c>
    </row>
    <row r="222" spans="1:5" hidden="1">
      <c r="A222" s="56" t="s">
        <v>441</v>
      </c>
      <c r="B222" s="50" t="s">
        <v>10</v>
      </c>
      <c r="C222" s="57"/>
      <c r="D222" s="52">
        <v>440</v>
      </c>
      <c r="E222" s="52" t="str">
        <f t="shared" si="7"/>
        <v/>
      </c>
    </row>
    <row r="223" spans="1:5" hidden="1">
      <c r="A223" s="56" t="s">
        <v>442</v>
      </c>
      <c r="B223" s="50" t="s">
        <v>10</v>
      </c>
      <c r="C223" s="57"/>
      <c r="D223" s="52">
        <v>685</v>
      </c>
      <c r="E223" s="52" t="str">
        <f t="shared" si="7"/>
        <v/>
      </c>
    </row>
    <row r="224" spans="1:5" hidden="1">
      <c r="A224" s="56" t="s">
        <v>443</v>
      </c>
      <c r="B224" s="50" t="s">
        <v>10</v>
      </c>
      <c r="C224" s="57"/>
      <c r="D224" s="52">
        <v>850</v>
      </c>
      <c r="E224" s="52" t="str">
        <f t="shared" si="7"/>
        <v/>
      </c>
    </row>
    <row r="225" spans="1:5" hidden="1">
      <c r="A225" s="56" t="s">
        <v>444</v>
      </c>
      <c r="B225" s="50" t="s">
        <v>10</v>
      </c>
      <c r="C225" s="57"/>
      <c r="D225" s="52">
        <v>1430</v>
      </c>
      <c r="E225" s="52" t="str">
        <f t="shared" si="7"/>
        <v/>
      </c>
    </row>
    <row r="226" spans="1:5" hidden="1">
      <c r="A226" s="56" t="s">
        <v>445</v>
      </c>
      <c r="B226" s="50" t="s">
        <v>10</v>
      </c>
      <c r="C226" s="57"/>
      <c r="D226" s="52">
        <v>2640</v>
      </c>
      <c r="E226" s="52" t="str">
        <f t="shared" si="7"/>
        <v/>
      </c>
    </row>
    <row r="227" spans="1:5" hidden="1">
      <c r="A227" s="56" t="s">
        <v>446</v>
      </c>
      <c r="B227" s="50" t="s">
        <v>10</v>
      </c>
      <c r="C227" s="57"/>
      <c r="D227" s="52">
        <v>3560</v>
      </c>
      <c r="E227" s="52" t="str">
        <f t="shared" si="7"/>
        <v/>
      </c>
    </row>
    <row r="228" spans="1:5" hidden="1">
      <c r="A228" s="56" t="s">
        <v>447</v>
      </c>
      <c r="B228" s="50" t="s">
        <v>10</v>
      </c>
      <c r="C228" s="57"/>
      <c r="D228" s="52">
        <v>390</v>
      </c>
      <c r="E228" s="52" t="str">
        <f t="shared" si="7"/>
        <v/>
      </c>
    </row>
    <row r="229" spans="1:5" hidden="1">
      <c r="A229" s="56" t="s">
        <v>448</v>
      </c>
      <c r="B229" s="50" t="s">
        <v>10</v>
      </c>
      <c r="C229" s="57"/>
      <c r="D229" s="52">
        <v>475</v>
      </c>
      <c r="E229" s="52" t="str">
        <f t="shared" si="7"/>
        <v/>
      </c>
    </row>
    <row r="230" spans="1:5" hidden="1">
      <c r="A230" s="56" t="s">
        <v>449</v>
      </c>
      <c r="B230" s="50" t="s">
        <v>10</v>
      </c>
      <c r="C230" s="57"/>
      <c r="D230" s="52">
        <v>475</v>
      </c>
      <c r="E230" s="52" t="str">
        <f t="shared" si="7"/>
        <v/>
      </c>
    </row>
    <row r="231" spans="1:5" hidden="1">
      <c r="A231" s="56" t="s">
        <v>450</v>
      </c>
      <c r="B231" s="50" t="s">
        <v>10</v>
      </c>
      <c r="C231" s="57"/>
      <c r="D231" s="52">
        <v>880</v>
      </c>
      <c r="E231" s="52" t="str">
        <f t="shared" si="7"/>
        <v/>
      </c>
    </row>
    <row r="232" spans="1:5" hidden="1">
      <c r="A232" s="56" t="s">
        <v>451</v>
      </c>
      <c r="B232" s="50" t="s">
        <v>10</v>
      </c>
      <c r="C232" s="57"/>
      <c r="D232" s="52">
        <v>880</v>
      </c>
      <c r="E232" s="52" t="str">
        <f t="shared" si="7"/>
        <v/>
      </c>
    </row>
    <row r="233" spans="1:5" hidden="1">
      <c r="A233" s="56" t="s">
        <v>452</v>
      </c>
      <c r="B233" s="50" t="s">
        <v>10</v>
      </c>
      <c r="C233" s="57"/>
      <c r="D233" s="52">
        <v>1120</v>
      </c>
      <c r="E233" s="52" t="str">
        <f t="shared" si="7"/>
        <v/>
      </c>
    </row>
    <row r="234" spans="1:5" hidden="1">
      <c r="A234" s="56" t="s">
        <v>453</v>
      </c>
      <c r="B234" s="50" t="s">
        <v>10</v>
      </c>
      <c r="C234" s="57"/>
      <c r="D234" s="52">
        <v>1680</v>
      </c>
      <c r="E234" s="52" t="str">
        <f t="shared" si="7"/>
        <v/>
      </c>
    </row>
    <row r="235" spans="1:5" hidden="1">
      <c r="A235" s="56" t="s">
        <v>454</v>
      </c>
      <c r="B235" s="50" t="s">
        <v>10</v>
      </c>
      <c r="C235" s="57"/>
      <c r="D235" s="52">
        <v>2890</v>
      </c>
      <c r="E235" s="52" t="str">
        <f t="shared" si="7"/>
        <v/>
      </c>
    </row>
    <row r="236" spans="1:5" hidden="1">
      <c r="A236" s="56" t="s">
        <v>455</v>
      </c>
      <c r="B236" s="50" t="s">
        <v>10</v>
      </c>
      <c r="C236" s="57"/>
      <c r="D236" s="52">
        <v>4670</v>
      </c>
      <c r="E236" s="52" t="str">
        <f t="shared" si="7"/>
        <v/>
      </c>
    </row>
    <row r="237" spans="1:5">
      <c r="A237" s="56" t="s">
        <v>844</v>
      </c>
      <c r="B237" s="50" t="s">
        <v>10</v>
      </c>
      <c r="C237" s="57">
        <v>6</v>
      </c>
      <c r="D237" s="52">
        <v>0</v>
      </c>
      <c r="E237" s="52">
        <f t="shared" si="7"/>
        <v>0</v>
      </c>
    </row>
    <row r="238" spans="1:5" hidden="1">
      <c r="A238" s="56" t="s">
        <v>457</v>
      </c>
      <c r="B238" s="50" t="s">
        <v>10</v>
      </c>
      <c r="C238" s="57"/>
      <c r="D238" s="52">
        <v>810</v>
      </c>
      <c r="E238" s="52" t="str">
        <f t="shared" si="7"/>
        <v/>
      </c>
    </row>
    <row r="239" spans="1:5" hidden="1">
      <c r="A239" s="56" t="s">
        <v>458</v>
      </c>
      <c r="B239" s="50" t="s">
        <v>10</v>
      </c>
      <c r="C239" s="57"/>
      <c r="D239" s="52">
        <v>1610</v>
      </c>
      <c r="E239" s="52" t="str">
        <f t="shared" si="7"/>
        <v/>
      </c>
    </row>
    <row r="240" spans="1:5" hidden="1">
      <c r="A240" s="56" t="s">
        <v>459</v>
      </c>
      <c r="B240" s="50" t="s">
        <v>10</v>
      </c>
      <c r="C240" s="57"/>
      <c r="D240" s="52">
        <v>1970</v>
      </c>
      <c r="E240" s="52" t="str">
        <f t="shared" si="7"/>
        <v/>
      </c>
    </row>
    <row r="241" spans="1:5" hidden="1">
      <c r="A241" s="56" t="s">
        <v>460</v>
      </c>
      <c r="B241" s="50" t="s">
        <v>10</v>
      </c>
      <c r="C241" s="57"/>
      <c r="D241" s="52">
        <v>2810</v>
      </c>
      <c r="E241" s="52" t="str">
        <f t="shared" si="7"/>
        <v/>
      </c>
    </row>
    <row r="242" spans="1:5" hidden="1">
      <c r="A242" s="56" t="s">
        <v>461</v>
      </c>
      <c r="B242" s="50" t="s">
        <v>10</v>
      </c>
      <c r="C242" s="57"/>
      <c r="D242" s="52">
        <v>5230</v>
      </c>
      <c r="E242" s="52" t="str">
        <f t="shared" si="7"/>
        <v/>
      </c>
    </row>
    <row r="243" spans="1:5" hidden="1">
      <c r="A243" s="56" t="s">
        <v>462</v>
      </c>
      <c r="B243" s="50" t="s">
        <v>10</v>
      </c>
      <c r="C243" s="57"/>
      <c r="D243" s="52">
        <v>6960</v>
      </c>
      <c r="E243" s="52" t="str">
        <f t="shared" si="7"/>
        <v/>
      </c>
    </row>
    <row r="244" spans="1:5" hidden="1">
      <c r="A244" s="56" t="s">
        <v>463</v>
      </c>
      <c r="B244" s="50" t="s">
        <v>10</v>
      </c>
      <c r="C244" s="57"/>
      <c r="D244" s="52">
        <v>610</v>
      </c>
      <c r="E244" s="52" t="str">
        <f t="shared" si="7"/>
        <v/>
      </c>
    </row>
    <row r="245" spans="1:5" hidden="1">
      <c r="A245" s="56" t="s">
        <v>464</v>
      </c>
      <c r="B245" s="50" t="s">
        <v>10</v>
      </c>
      <c r="C245" s="57"/>
      <c r="D245" s="52">
        <v>610</v>
      </c>
      <c r="E245" s="52" t="str">
        <f t="shared" si="7"/>
        <v/>
      </c>
    </row>
    <row r="246" spans="1:5" hidden="1">
      <c r="A246" s="56" t="s">
        <v>465</v>
      </c>
      <c r="B246" s="50" t="s">
        <v>10</v>
      </c>
      <c r="C246" s="57"/>
      <c r="D246" s="52">
        <v>720</v>
      </c>
      <c r="E246" s="52" t="str">
        <f t="shared" si="7"/>
        <v/>
      </c>
    </row>
    <row r="247" spans="1:5" hidden="1">
      <c r="A247" s="56" t="s">
        <v>466</v>
      </c>
      <c r="B247" s="50" t="s">
        <v>10</v>
      </c>
      <c r="C247" s="57"/>
      <c r="D247" s="52">
        <v>1375</v>
      </c>
      <c r="E247" s="52" t="str">
        <f t="shared" ref="E247:E285" si="8">IF(C247=0,"",C247*D247)</f>
        <v/>
      </c>
    </row>
    <row r="248" spans="1:5" hidden="1">
      <c r="A248" s="56" t="s">
        <v>467</v>
      </c>
      <c r="B248" s="50" t="s">
        <v>10</v>
      </c>
      <c r="C248" s="57"/>
      <c r="D248" s="52">
        <v>1850</v>
      </c>
      <c r="E248" s="52" t="str">
        <f t="shared" si="8"/>
        <v/>
      </c>
    </row>
    <row r="249" spans="1:5" hidden="1">
      <c r="A249" s="56" t="s">
        <v>468</v>
      </c>
      <c r="B249" s="50" t="s">
        <v>10</v>
      </c>
      <c r="C249" s="57"/>
      <c r="D249" s="52">
        <v>2350</v>
      </c>
      <c r="E249" s="52" t="str">
        <f t="shared" si="8"/>
        <v/>
      </c>
    </row>
    <row r="250" spans="1:5" hidden="1">
      <c r="A250" s="56" t="s">
        <v>469</v>
      </c>
      <c r="B250" s="50" t="s">
        <v>10</v>
      </c>
      <c r="C250" s="57"/>
      <c r="D250" s="52">
        <v>4470</v>
      </c>
      <c r="E250" s="52" t="str">
        <f t="shared" si="8"/>
        <v/>
      </c>
    </row>
    <row r="251" spans="1:5" hidden="1">
      <c r="A251" s="56" t="s">
        <v>470</v>
      </c>
      <c r="B251" s="50" t="s">
        <v>10</v>
      </c>
      <c r="C251" s="57"/>
      <c r="D251" s="52">
        <v>6720</v>
      </c>
      <c r="E251" s="52" t="str">
        <f t="shared" si="8"/>
        <v/>
      </c>
    </row>
    <row r="252" spans="1:5">
      <c r="A252" s="56" t="s">
        <v>845</v>
      </c>
      <c r="B252" s="50" t="s">
        <v>10</v>
      </c>
      <c r="C252" s="57">
        <v>1</v>
      </c>
      <c r="D252" s="52">
        <v>0</v>
      </c>
      <c r="E252" s="52">
        <f t="shared" si="8"/>
        <v>0</v>
      </c>
    </row>
    <row r="253" spans="1:5" hidden="1">
      <c r="A253" s="56" t="s">
        <v>472</v>
      </c>
      <c r="B253" s="50" t="s">
        <v>10</v>
      </c>
      <c r="C253" s="57"/>
      <c r="D253" s="52">
        <v>1230</v>
      </c>
      <c r="E253" s="52" t="str">
        <f t="shared" si="8"/>
        <v/>
      </c>
    </row>
    <row r="254" spans="1:5" hidden="1">
      <c r="A254" s="56" t="s">
        <v>473</v>
      </c>
      <c r="B254" s="50" t="s">
        <v>10</v>
      </c>
      <c r="C254" s="57"/>
      <c r="D254" s="52">
        <v>2780</v>
      </c>
      <c r="E254" s="52" t="str">
        <f t="shared" si="8"/>
        <v/>
      </c>
    </row>
    <row r="255" spans="1:5" hidden="1">
      <c r="A255" s="56" t="s">
        <v>474</v>
      </c>
      <c r="B255" s="50" t="s">
        <v>10</v>
      </c>
      <c r="C255" s="57"/>
      <c r="D255" s="52">
        <v>1980</v>
      </c>
      <c r="E255" s="52" t="str">
        <f t="shared" si="8"/>
        <v/>
      </c>
    </row>
    <row r="256" spans="1:5" hidden="1">
      <c r="A256" s="56" t="s">
        <v>475</v>
      </c>
      <c r="B256" s="50" t="s">
        <v>10</v>
      </c>
      <c r="C256" s="57"/>
      <c r="D256" s="52">
        <v>2560</v>
      </c>
      <c r="E256" s="52" t="str">
        <f t="shared" si="8"/>
        <v/>
      </c>
    </row>
    <row r="257" spans="1:5" hidden="1">
      <c r="A257" s="56" t="s">
        <v>476</v>
      </c>
      <c r="B257" s="50" t="s">
        <v>10</v>
      </c>
      <c r="C257" s="57"/>
      <c r="D257" s="52">
        <v>5120</v>
      </c>
      <c r="E257" s="52" t="str">
        <f t="shared" si="8"/>
        <v/>
      </c>
    </row>
    <row r="258" spans="1:5" hidden="1">
      <c r="A258" s="56" t="s">
        <v>477</v>
      </c>
      <c r="B258" s="50" t="s">
        <v>10</v>
      </c>
      <c r="C258" s="57"/>
      <c r="D258" s="52">
        <v>310</v>
      </c>
      <c r="E258" s="52" t="str">
        <f t="shared" si="8"/>
        <v/>
      </c>
    </row>
    <row r="259" spans="1:5" hidden="1">
      <c r="A259" s="56" t="s">
        <v>478</v>
      </c>
      <c r="B259" s="50" t="s">
        <v>10</v>
      </c>
      <c r="C259" s="57"/>
      <c r="D259" s="52">
        <v>390</v>
      </c>
      <c r="E259" s="52" t="str">
        <f t="shared" si="8"/>
        <v/>
      </c>
    </row>
    <row r="260" spans="1:5" hidden="1">
      <c r="A260" s="56" t="s">
        <v>479</v>
      </c>
      <c r="B260" s="50" t="s">
        <v>10</v>
      </c>
      <c r="C260" s="57"/>
      <c r="D260" s="52">
        <v>590</v>
      </c>
      <c r="E260" s="52" t="str">
        <f t="shared" si="8"/>
        <v/>
      </c>
    </row>
    <row r="261" spans="1:5" hidden="1">
      <c r="A261" s="56" t="s">
        <v>480</v>
      </c>
      <c r="B261" s="50" t="s">
        <v>10</v>
      </c>
      <c r="C261" s="57"/>
      <c r="D261" s="52">
        <v>980</v>
      </c>
      <c r="E261" s="52" t="str">
        <f t="shared" si="8"/>
        <v/>
      </c>
    </row>
    <row r="262" spans="1:5" hidden="1">
      <c r="A262" s="56" t="s">
        <v>481</v>
      </c>
      <c r="B262" s="50" t="s">
        <v>10</v>
      </c>
      <c r="C262" s="57"/>
      <c r="D262" s="52">
        <v>1120</v>
      </c>
      <c r="E262" s="52" t="str">
        <f t="shared" si="8"/>
        <v/>
      </c>
    </row>
    <row r="263" spans="1:5" hidden="1">
      <c r="A263" s="56" t="s">
        <v>482</v>
      </c>
      <c r="B263" s="50" t="s">
        <v>10</v>
      </c>
      <c r="C263" s="57"/>
      <c r="D263" s="52">
        <v>2630</v>
      </c>
      <c r="E263" s="52" t="str">
        <f t="shared" si="8"/>
        <v/>
      </c>
    </row>
    <row r="264" spans="1:5" hidden="1">
      <c r="A264" s="56" t="s">
        <v>483</v>
      </c>
      <c r="B264" s="50" t="s">
        <v>10</v>
      </c>
      <c r="C264" s="57"/>
      <c r="D264" s="52">
        <v>3450</v>
      </c>
      <c r="E264" s="52" t="str">
        <f t="shared" si="8"/>
        <v/>
      </c>
    </row>
    <row r="265" spans="1:5">
      <c r="A265" s="56" t="s">
        <v>846</v>
      </c>
      <c r="B265" s="50" t="s">
        <v>10</v>
      </c>
      <c r="C265" s="57">
        <v>1</v>
      </c>
      <c r="D265" s="52">
        <v>0</v>
      </c>
      <c r="E265" s="52">
        <f t="shared" si="8"/>
        <v>0</v>
      </c>
    </row>
    <row r="266" spans="1:5" hidden="1">
      <c r="A266" s="56" t="s">
        <v>485</v>
      </c>
      <c r="B266" s="50" t="s">
        <v>10</v>
      </c>
      <c r="C266" s="57"/>
      <c r="D266" s="52">
        <v>1010</v>
      </c>
      <c r="E266" s="52" t="str">
        <f t="shared" si="8"/>
        <v/>
      </c>
    </row>
    <row r="267" spans="1:5" hidden="1">
      <c r="A267" s="56" t="s">
        <v>486</v>
      </c>
      <c r="B267" s="50" t="s">
        <v>10</v>
      </c>
      <c r="C267" s="57"/>
      <c r="D267" s="52">
        <v>1230</v>
      </c>
      <c r="E267" s="52" t="str">
        <f t="shared" si="8"/>
        <v/>
      </c>
    </row>
    <row r="268" spans="1:5" hidden="1">
      <c r="A268" s="56" t="s">
        <v>487</v>
      </c>
      <c r="B268" s="50" t="s">
        <v>10</v>
      </c>
      <c r="C268" s="57"/>
      <c r="D268" s="52">
        <v>1350</v>
      </c>
      <c r="E268" s="52" t="str">
        <f t="shared" si="8"/>
        <v/>
      </c>
    </row>
    <row r="269" spans="1:5" hidden="1">
      <c r="A269" s="56" t="s">
        <v>488</v>
      </c>
      <c r="B269" s="50" t="s">
        <v>10</v>
      </c>
      <c r="C269" s="57"/>
      <c r="D269" s="52">
        <v>1760</v>
      </c>
      <c r="E269" s="52" t="str">
        <f t="shared" si="8"/>
        <v/>
      </c>
    </row>
    <row r="270" spans="1:5" hidden="1">
      <c r="A270" s="56" t="s">
        <v>489</v>
      </c>
      <c r="B270" s="50" t="s">
        <v>10</v>
      </c>
      <c r="C270" s="57"/>
      <c r="D270" s="52">
        <v>3450</v>
      </c>
      <c r="E270" s="52" t="str">
        <f t="shared" si="8"/>
        <v/>
      </c>
    </row>
    <row r="271" spans="1:5" hidden="1">
      <c r="A271" s="56" t="s">
        <v>490</v>
      </c>
      <c r="B271" s="50" t="s">
        <v>10</v>
      </c>
      <c r="C271" s="57"/>
      <c r="D271" s="52">
        <v>4510</v>
      </c>
      <c r="E271" s="52" t="str">
        <f t="shared" si="8"/>
        <v/>
      </c>
    </row>
    <row r="272" spans="1:5" hidden="1">
      <c r="A272" s="56" t="s">
        <v>491</v>
      </c>
      <c r="B272" s="50" t="s">
        <v>10</v>
      </c>
      <c r="C272" s="57"/>
      <c r="D272" s="52">
        <v>200</v>
      </c>
      <c r="E272" s="52" t="str">
        <f t="shared" si="8"/>
        <v/>
      </c>
    </row>
    <row r="273" spans="1:5" hidden="1">
      <c r="A273" s="56" t="s">
        <v>492</v>
      </c>
      <c r="B273" s="50" t="s">
        <v>10</v>
      </c>
      <c r="C273" s="57"/>
      <c r="D273" s="52">
        <v>160</v>
      </c>
      <c r="E273" s="52" t="str">
        <f t="shared" si="8"/>
        <v/>
      </c>
    </row>
    <row r="274" spans="1:5" hidden="1">
      <c r="A274" s="56" t="s">
        <v>493</v>
      </c>
      <c r="B274" s="50" t="s">
        <v>10</v>
      </c>
      <c r="C274" s="57"/>
      <c r="D274" s="52">
        <v>160</v>
      </c>
      <c r="E274" s="52" t="str">
        <f t="shared" si="8"/>
        <v/>
      </c>
    </row>
    <row r="275" spans="1:5" hidden="1">
      <c r="A275" s="56" t="s">
        <v>494</v>
      </c>
      <c r="B275" s="50" t="s">
        <v>10</v>
      </c>
      <c r="C275" s="57"/>
      <c r="D275" s="52">
        <v>160</v>
      </c>
      <c r="E275" s="52" t="str">
        <f t="shared" si="8"/>
        <v/>
      </c>
    </row>
    <row r="276" spans="1:5" hidden="1">
      <c r="A276" s="56" t="s">
        <v>495</v>
      </c>
      <c r="B276" s="50" t="s">
        <v>10</v>
      </c>
      <c r="C276" s="57"/>
      <c r="D276" s="52">
        <v>105</v>
      </c>
      <c r="E276" s="52" t="str">
        <f t="shared" si="8"/>
        <v/>
      </c>
    </row>
    <row r="277" spans="1:5" hidden="1">
      <c r="A277" s="56" t="s">
        <v>496</v>
      </c>
      <c r="B277" s="50" t="s">
        <v>10</v>
      </c>
      <c r="C277" s="57"/>
      <c r="D277" s="52">
        <v>110</v>
      </c>
      <c r="E277" s="52" t="str">
        <f t="shared" si="8"/>
        <v/>
      </c>
    </row>
    <row r="278" spans="1:5" hidden="1">
      <c r="A278" s="56" t="s">
        <v>497</v>
      </c>
      <c r="B278" s="50" t="s">
        <v>10</v>
      </c>
      <c r="C278" s="57"/>
      <c r="D278" s="52">
        <v>310</v>
      </c>
      <c r="E278" s="52" t="str">
        <f t="shared" si="8"/>
        <v/>
      </c>
    </row>
    <row r="279" spans="1:5" hidden="1">
      <c r="A279" s="56" t="s">
        <v>498</v>
      </c>
      <c r="B279" s="50" t="s">
        <v>10</v>
      </c>
      <c r="C279" s="57"/>
      <c r="D279" s="52">
        <v>1340</v>
      </c>
      <c r="E279" s="52" t="str">
        <f t="shared" si="8"/>
        <v/>
      </c>
    </row>
    <row r="280" spans="1:5" hidden="1">
      <c r="A280" s="56" t="s">
        <v>499</v>
      </c>
      <c r="B280" s="50" t="s">
        <v>10</v>
      </c>
      <c r="C280" s="57"/>
      <c r="D280" s="52">
        <v>1180</v>
      </c>
      <c r="E280" s="52" t="str">
        <f t="shared" si="8"/>
        <v/>
      </c>
    </row>
    <row r="281" spans="1:5" hidden="1">
      <c r="A281" s="56" t="s">
        <v>500</v>
      </c>
      <c r="B281" s="50" t="s">
        <v>10</v>
      </c>
      <c r="C281" s="57"/>
      <c r="D281" s="52">
        <v>1760</v>
      </c>
      <c r="E281" s="52" t="str">
        <f t="shared" si="8"/>
        <v/>
      </c>
    </row>
    <row r="282" spans="1:5" hidden="1">
      <c r="A282" s="56" t="s">
        <v>501</v>
      </c>
      <c r="B282" s="50" t="s">
        <v>10</v>
      </c>
      <c r="C282" s="57"/>
      <c r="D282" s="52">
        <v>300</v>
      </c>
      <c r="E282" s="52" t="str">
        <f t="shared" si="8"/>
        <v/>
      </c>
    </row>
    <row r="283" spans="1:5" hidden="1">
      <c r="A283" s="56" t="s">
        <v>502</v>
      </c>
      <c r="B283" s="50" t="s">
        <v>10</v>
      </c>
      <c r="C283" s="57"/>
      <c r="D283" s="52">
        <v>5870</v>
      </c>
      <c r="E283" s="52" t="str">
        <f t="shared" si="8"/>
        <v/>
      </c>
    </row>
    <row r="284" spans="1:5" hidden="1">
      <c r="A284" s="56" t="s">
        <v>272</v>
      </c>
      <c r="B284" s="50" t="s">
        <v>10</v>
      </c>
      <c r="C284" s="57"/>
      <c r="D284" s="52">
        <v>900</v>
      </c>
      <c r="E284" s="52" t="str">
        <f t="shared" si="8"/>
        <v/>
      </c>
    </row>
    <row r="285" spans="1:5" hidden="1">
      <c r="A285" s="56" t="s">
        <v>272</v>
      </c>
      <c r="B285" s="50" t="s">
        <v>10</v>
      </c>
      <c r="C285" s="57"/>
      <c r="D285" s="52">
        <v>8645</v>
      </c>
      <c r="E285" s="52" t="str">
        <f t="shared" si="8"/>
        <v/>
      </c>
    </row>
    <row r="286" spans="1:5" hidden="1">
      <c r="A286" s="56" t="s">
        <v>272</v>
      </c>
      <c r="B286" s="50" t="s">
        <v>10</v>
      </c>
      <c r="C286" s="57"/>
      <c r="D286" s="52">
        <v>8645</v>
      </c>
      <c r="E286" s="52" t="str">
        <f>IF(C286=0,"",C286*D286)</f>
        <v/>
      </c>
    </row>
    <row r="287" spans="1:5" hidden="1">
      <c r="A287" s="56" t="s">
        <v>272</v>
      </c>
      <c r="B287" s="50" t="s">
        <v>10</v>
      </c>
      <c r="C287" s="57"/>
      <c r="D287" s="52">
        <v>1400</v>
      </c>
      <c r="E287" s="52" t="str">
        <f>IF(C287=0,"",C287*D287)</f>
        <v/>
      </c>
    </row>
    <row r="288" spans="1:5">
      <c r="A288"/>
      <c r="C288" s="63">
        <f>IF(SUM(C290:C337)=0,"",1)</f>
        <v>1</v>
      </c>
    </row>
    <row r="289" spans="1:5">
      <c r="A289" s="60" t="s">
        <v>504</v>
      </c>
      <c r="C289" s="63">
        <f>IF(SUM(C290:C337)=0,"",1)</f>
        <v>1</v>
      </c>
    </row>
    <row r="290" spans="1:5" hidden="1">
      <c r="A290" s="56" t="s">
        <v>505</v>
      </c>
      <c r="B290" s="50" t="s">
        <v>10</v>
      </c>
      <c r="C290" s="57"/>
      <c r="D290" s="52">
        <v>920</v>
      </c>
      <c r="E290" s="52" t="str">
        <f>IF(C290=0,"",C290*D290)</f>
        <v/>
      </c>
    </row>
    <row r="291" spans="1:5">
      <c r="A291" s="56" t="s">
        <v>847</v>
      </c>
      <c r="B291" s="50" t="s">
        <v>10</v>
      </c>
      <c r="C291" s="57">
        <v>3</v>
      </c>
      <c r="D291" s="52">
        <v>0</v>
      </c>
      <c r="E291" s="52">
        <f>IF(C291=0,"",C291*D291)</f>
        <v>0</v>
      </c>
    </row>
    <row r="292" spans="1:5" hidden="1">
      <c r="A292" s="56" t="s">
        <v>507</v>
      </c>
      <c r="B292" s="50" t="s">
        <v>10</v>
      </c>
      <c r="C292" s="57"/>
      <c r="D292" s="52">
        <v>2130</v>
      </c>
      <c r="E292" s="52" t="str">
        <f t="shared" ref="E292:E337" si="9">IF(C292=0,"",C292*D292)</f>
        <v/>
      </c>
    </row>
    <row r="293" spans="1:5" hidden="1">
      <c r="A293" s="56" t="s">
        <v>508</v>
      </c>
      <c r="B293" s="50" t="s">
        <v>10</v>
      </c>
      <c r="C293" s="57"/>
      <c r="D293" s="52">
        <v>3240</v>
      </c>
      <c r="E293" s="52" t="str">
        <f t="shared" si="9"/>
        <v/>
      </c>
    </row>
    <row r="294" spans="1:5" hidden="1">
      <c r="A294" s="56" t="s">
        <v>509</v>
      </c>
      <c r="B294" s="50" t="s">
        <v>10</v>
      </c>
      <c r="C294" s="57"/>
      <c r="D294" s="52">
        <v>4450</v>
      </c>
      <c r="E294" s="52" t="str">
        <f t="shared" si="9"/>
        <v/>
      </c>
    </row>
    <row r="295" spans="1:5" hidden="1">
      <c r="A295" s="56" t="s">
        <v>510</v>
      </c>
      <c r="B295" s="50" t="s">
        <v>10</v>
      </c>
      <c r="C295" s="57"/>
      <c r="D295" s="52">
        <v>7580</v>
      </c>
      <c r="E295" s="52" t="str">
        <f t="shared" si="9"/>
        <v/>
      </c>
    </row>
    <row r="296" spans="1:5" hidden="1">
      <c r="A296" s="56" t="s">
        <v>511</v>
      </c>
      <c r="B296" s="50" t="s">
        <v>10</v>
      </c>
      <c r="C296" s="57"/>
      <c r="D296" s="52">
        <v>250</v>
      </c>
      <c r="E296" s="52" t="str">
        <f t="shared" si="9"/>
        <v/>
      </c>
    </row>
    <row r="297" spans="1:5" hidden="1">
      <c r="A297" s="56" t="s">
        <v>512</v>
      </c>
      <c r="B297" s="50" t="s">
        <v>10</v>
      </c>
      <c r="C297" s="57"/>
      <c r="D297" s="52">
        <v>290</v>
      </c>
      <c r="E297" s="52" t="str">
        <f t="shared" si="9"/>
        <v/>
      </c>
    </row>
    <row r="298" spans="1:5" hidden="1">
      <c r="A298" s="56" t="s">
        <v>513</v>
      </c>
      <c r="B298" s="50" t="s">
        <v>10</v>
      </c>
      <c r="C298" s="57"/>
      <c r="D298" s="52">
        <v>450</v>
      </c>
      <c r="E298" s="52" t="str">
        <f t="shared" si="9"/>
        <v/>
      </c>
    </row>
    <row r="299" spans="1:5" hidden="1">
      <c r="A299" s="56" t="s">
        <v>514</v>
      </c>
      <c r="B299" s="50" t="s">
        <v>10</v>
      </c>
      <c r="C299" s="57"/>
      <c r="D299" s="52">
        <v>710</v>
      </c>
      <c r="E299" s="52" t="str">
        <f t="shared" si="9"/>
        <v/>
      </c>
    </row>
    <row r="300" spans="1:5" hidden="1">
      <c r="A300" s="56" t="s">
        <v>515</v>
      </c>
      <c r="B300" s="50" t="s">
        <v>10</v>
      </c>
      <c r="C300" s="57"/>
      <c r="D300" s="52">
        <v>880</v>
      </c>
      <c r="E300" s="52" t="str">
        <f t="shared" si="9"/>
        <v/>
      </c>
    </row>
    <row r="301" spans="1:5" hidden="1">
      <c r="A301" s="56" t="s">
        <v>516</v>
      </c>
      <c r="B301" s="50" t="s">
        <v>10</v>
      </c>
      <c r="C301" s="57"/>
      <c r="D301" s="52">
        <v>1340</v>
      </c>
      <c r="E301" s="52" t="str">
        <f t="shared" si="9"/>
        <v/>
      </c>
    </row>
    <row r="302" spans="1:5" hidden="1">
      <c r="A302" s="56" t="s">
        <v>517</v>
      </c>
      <c r="B302" s="50" t="s">
        <v>10</v>
      </c>
      <c r="C302" s="57"/>
      <c r="D302" s="52">
        <v>480</v>
      </c>
      <c r="E302" s="52" t="str">
        <f t="shared" si="9"/>
        <v/>
      </c>
    </row>
    <row r="303" spans="1:5" hidden="1">
      <c r="A303" s="56" t="s">
        <v>518</v>
      </c>
      <c r="B303" s="50" t="s">
        <v>10</v>
      </c>
      <c r="C303" s="57"/>
      <c r="D303" s="52">
        <v>510</v>
      </c>
      <c r="E303" s="52" t="str">
        <f t="shared" si="9"/>
        <v/>
      </c>
    </row>
    <row r="304" spans="1:5" hidden="1">
      <c r="A304" s="56" t="s">
        <v>519</v>
      </c>
      <c r="B304" s="50" t="s">
        <v>10</v>
      </c>
      <c r="C304" s="57"/>
      <c r="D304" s="52">
        <v>220</v>
      </c>
      <c r="E304" s="52" t="str">
        <f t="shared" si="9"/>
        <v/>
      </c>
    </row>
    <row r="305" spans="1:5" hidden="1">
      <c r="A305" s="56" t="s">
        <v>520</v>
      </c>
      <c r="B305" s="50" t="s">
        <v>10</v>
      </c>
      <c r="C305" s="57"/>
      <c r="D305" s="52">
        <v>220</v>
      </c>
      <c r="E305" s="52" t="str">
        <f t="shared" si="9"/>
        <v/>
      </c>
    </row>
    <row r="306" spans="1:5" hidden="1">
      <c r="A306" s="56" t="s">
        <v>521</v>
      </c>
      <c r="B306" s="50" t="s">
        <v>10</v>
      </c>
      <c r="C306" s="57"/>
      <c r="D306" s="52">
        <v>330</v>
      </c>
      <c r="E306" s="52" t="str">
        <f t="shared" si="9"/>
        <v/>
      </c>
    </row>
    <row r="307" spans="1:5" hidden="1">
      <c r="A307" s="56" t="s">
        <v>522</v>
      </c>
      <c r="B307" s="50" t="s">
        <v>10</v>
      </c>
      <c r="C307" s="57"/>
      <c r="D307" s="52">
        <v>330</v>
      </c>
      <c r="E307" s="52" t="str">
        <f t="shared" si="9"/>
        <v/>
      </c>
    </row>
    <row r="308" spans="1:5" hidden="1">
      <c r="A308" s="56" t="s">
        <v>523</v>
      </c>
      <c r="B308" s="50" t="s">
        <v>10</v>
      </c>
      <c r="C308" s="57"/>
      <c r="D308" s="52">
        <v>520</v>
      </c>
      <c r="E308" s="52" t="str">
        <f t="shared" si="9"/>
        <v/>
      </c>
    </row>
    <row r="309" spans="1:5" hidden="1">
      <c r="A309" s="56" t="s">
        <v>524</v>
      </c>
      <c r="B309" s="50" t="s">
        <v>10</v>
      </c>
      <c r="C309" s="57"/>
      <c r="D309" s="52">
        <v>520</v>
      </c>
      <c r="E309" s="52" t="str">
        <f t="shared" si="9"/>
        <v/>
      </c>
    </row>
    <row r="310" spans="1:5" hidden="1">
      <c r="A310" s="56" t="s">
        <v>525</v>
      </c>
      <c r="B310" s="50" t="s">
        <v>10</v>
      </c>
      <c r="C310" s="57"/>
      <c r="D310" s="52">
        <v>670</v>
      </c>
      <c r="E310" s="52" t="str">
        <f t="shared" si="9"/>
        <v/>
      </c>
    </row>
    <row r="311" spans="1:5" hidden="1">
      <c r="A311" s="56" t="s">
        <v>526</v>
      </c>
      <c r="B311" s="50" t="s">
        <v>10</v>
      </c>
      <c r="C311" s="57"/>
      <c r="D311" s="52">
        <v>670</v>
      </c>
      <c r="E311" s="52" t="str">
        <f t="shared" si="9"/>
        <v/>
      </c>
    </row>
    <row r="312" spans="1:5" hidden="1">
      <c r="A312" s="56" t="s">
        <v>527</v>
      </c>
      <c r="B312" s="50" t="s">
        <v>10</v>
      </c>
      <c r="C312" s="57"/>
      <c r="D312" s="52">
        <v>990</v>
      </c>
      <c r="E312" s="52" t="str">
        <f t="shared" si="9"/>
        <v/>
      </c>
    </row>
    <row r="313" spans="1:5" hidden="1">
      <c r="A313" s="56" t="s">
        <v>528</v>
      </c>
      <c r="B313" s="50" t="s">
        <v>10</v>
      </c>
      <c r="C313" s="57"/>
      <c r="D313" s="52">
        <v>170</v>
      </c>
      <c r="E313" s="52" t="str">
        <f t="shared" si="9"/>
        <v/>
      </c>
    </row>
    <row r="314" spans="1:5" hidden="1">
      <c r="A314" s="56" t="s">
        <v>529</v>
      </c>
      <c r="B314" s="50" t="s">
        <v>10</v>
      </c>
      <c r="C314" s="57"/>
      <c r="D314" s="52">
        <v>230</v>
      </c>
      <c r="E314" s="52" t="str">
        <f t="shared" si="9"/>
        <v/>
      </c>
    </row>
    <row r="315" spans="1:5" hidden="1">
      <c r="A315" s="56" t="s">
        <v>530</v>
      </c>
      <c r="B315" s="50" t="s">
        <v>10</v>
      </c>
      <c r="C315" s="57"/>
      <c r="D315" s="52">
        <v>350</v>
      </c>
      <c r="E315" s="52" t="str">
        <f t="shared" si="9"/>
        <v/>
      </c>
    </row>
    <row r="316" spans="1:5" hidden="1">
      <c r="A316" s="56" t="s">
        <v>531</v>
      </c>
      <c r="B316" s="50" t="s">
        <v>10</v>
      </c>
      <c r="C316" s="57"/>
      <c r="D316" s="52">
        <v>480</v>
      </c>
      <c r="E316" s="52" t="str">
        <f t="shared" si="9"/>
        <v/>
      </c>
    </row>
    <row r="317" spans="1:5" hidden="1">
      <c r="A317" s="56" t="s">
        <v>532</v>
      </c>
      <c r="B317" s="50" t="s">
        <v>10</v>
      </c>
      <c r="C317" s="57"/>
      <c r="D317" s="52">
        <v>660</v>
      </c>
      <c r="E317" s="52" t="str">
        <f t="shared" si="9"/>
        <v/>
      </c>
    </row>
    <row r="318" spans="1:5" hidden="1">
      <c r="A318" s="56" t="s">
        <v>533</v>
      </c>
      <c r="B318" s="50" t="s">
        <v>10</v>
      </c>
      <c r="C318" s="57"/>
      <c r="D318" s="52">
        <v>160</v>
      </c>
      <c r="E318" s="52" t="str">
        <f t="shared" si="9"/>
        <v/>
      </c>
    </row>
    <row r="319" spans="1:5" hidden="1">
      <c r="A319" s="56" t="s">
        <v>534</v>
      </c>
      <c r="B319" s="50" t="s">
        <v>10</v>
      </c>
      <c r="C319" s="57"/>
      <c r="D319" s="52">
        <v>260</v>
      </c>
      <c r="E319" s="52" t="str">
        <f t="shared" si="9"/>
        <v/>
      </c>
    </row>
    <row r="320" spans="1:5" hidden="1">
      <c r="A320" s="56" t="s">
        <v>535</v>
      </c>
      <c r="B320" s="50" t="s">
        <v>10</v>
      </c>
      <c r="C320" s="57"/>
      <c r="D320" s="52">
        <v>380</v>
      </c>
      <c r="E320" s="52" t="str">
        <f t="shared" si="9"/>
        <v/>
      </c>
    </row>
    <row r="321" spans="1:5" hidden="1">
      <c r="A321" s="56" t="s">
        <v>536</v>
      </c>
      <c r="B321" s="50" t="s">
        <v>10</v>
      </c>
      <c r="C321" s="57"/>
      <c r="D321" s="52">
        <v>460</v>
      </c>
      <c r="E321" s="52" t="str">
        <f t="shared" si="9"/>
        <v/>
      </c>
    </row>
    <row r="322" spans="1:5" hidden="1">
      <c r="A322" s="56" t="s">
        <v>537</v>
      </c>
      <c r="B322" s="50" t="s">
        <v>10</v>
      </c>
      <c r="C322" s="57"/>
      <c r="D322" s="52">
        <v>690</v>
      </c>
      <c r="E322" s="52" t="str">
        <f t="shared" si="9"/>
        <v/>
      </c>
    </row>
    <row r="323" spans="1:5" hidden="1">
      <c r="A323" s="56" t="s">
        <v>538</v>
      </c>
      <c r="B323" s="50" t="s">
        <v>10</v>
      </c>
      <c r="C323" s="57"/>
      <c r="D323" s="52">
        <v>210</v>
      </c>
      <c r="E323" s="52" t="str">
        <f t="shared" si="9"/>
        <v/>
      </c>
    </row>
    <row r="324" spans="1:5" hidden="1">
      <c r="A324" s="56" t="s">
        <v>539</v>
      </c>
      <c r="B324" s="50" t="s">
        <v>10</v>
      </c>
      <c r="C324" s="57"/>
      <c r="D324" s="52">
        <v>210</v>
      </c>
      <c r="E324" s="52" t="str">
        <f t="shared" si="9"/>
        <v/>
      </c>
    </row>
    <row r="325" spans="1:5" s="64" customFormat="1" hidden="1">
      <c r="A325" s="56" t="s">
        <v>540</v>
      </c>
      <c r="B325" s="50" t="s">
        <v>10</v>
      </c>
      <c r="C325" s="57"/>
      <c r="D325" s="52">
        <v>320</v>
      </c>
      <c r="E325" s="52" t="str">
        <f t="shared" si="9"/>
        <v/>
      </c>
    </row>
    <row r="326" spans="1:5" hidden="1">
      <c r="A326" s="56" t="s">
        <v>541</v>
      </c>
      <c r="B326" s="50" t="s">
        <v>10</v>
      </c>
      <c r="C326" s="57"/>
      <c r="D326" s="52">
        <v>390</v>
      </c>
      <c r="E326" s="52" t="str">
        <f t="shared" si="9"/>
        <v/>
      </c>
    </row>
    <row r="327" spans="1:5" hidden="1">
      <c r="A327" s="56" t="s">
        <v>542</v>
      </c>
      <c r="B327" s="50" t="s">
        <v>10</v>
      </c>
      <c r="C327" s="57"/>
      <c r="D327" s="52">
        <v>520</v>
      </c>
      <c r="E327" s="52" t="str">
        <f t="shared" si="9"/>
        <v/>
      </c>
    </row>
    <row r="328" spans="1:5" hidden="1">
      <c r="A328" s="56" t="s">
        <v>543</v>
      </c>
      <c r="B328" s="50" t="s">
        <v>10</v>
      </c>
      <c r="C328" s="57"/>
      <c r="D328" s="52">
        <v>520</v>
      </c>
      <c r="E328" s="52" t="str">
        <f t="shared" si="9"/>
        <v/>
      </c>
    </row>
    <row r="329" spans="1:5" hidden="1">
      <c r="A329" s="56" t="s">
        <v>544</v>
      </c>
      <c r="B329" s="50" t="s">
        <v>10</v>
      </c>
      <c r="C329" s="57"/>
      <c r="D329" s="52">
        <v>100</v>
      </c>
      <c r="E329" s="52" t="str">
        <f t="shared" si="9"/>
        <v/>
      </c>
    </row>
    <row r="330" spans="1:5" hidden="1">
      <c r="A330" s="56" t="s">
        <v>545</v>
      </c>
      <c r="B330" s="50" t="s">
        <v>10</v>
      </c>
      <c r="C330" s="57"/>
      <c r="D330" s="52">
        <v>120</v>
      </c>
      <c r="E330" s="52" t="str">
        <f t="shared" si="9"/>
        <v/>
      </c>
    </row>
    <row r="331" spans="1:5" hidden="1">
      <c r="A331" s="56" t="s">
        <v>546</v>
      </c>
      <c r="B331" s="50" t="s">
        <v>10</v>
      </c>
      <c r="C331" s="57"/>
      <c r="D331" s="52">
        <v>160</v>
      </c>
      <c r="E331" s="52" t="str">
        <f t="shared" si="9"/>
        <v/>
      </c>
    </row>
    <row r="332" spans="1:5" hidden="1">
      <c r="A332" s="56" t="s">
        <v>547</v>
      </c>
      <c r="B332" s="50" t="s">
        <v>10</v>
      </c>
      <c r="C332" s="57"/>
      <c r="D332" s="52">
        <v>250</v>
      </c>
      <c r="E332" s="52" t="str">
        <f t="shared" si="9"/>
        <v/>
      </c>
    </row>
    <row r="333" spans="1:5" hidden="1">
      <c r="A333" s="56" t="s">
        <v>548</v>
      </c>
      <c r="B333" s="50" t="s">
        <v>10</v>
      </c>
      <c r="C333" s="57"/>
      <c r="D333" s="52">
        <v>290</v>
      </c>
      <c r="E333" s="52" t="str">
        <f t="shared" si="9"/>
        <v/>
      </c>
    </row>
    <row r="334" spans="1:5" hidden="1">
      <c r="A334" s="56" t="s">
        <v>549</v>
      </c>
      <c r="B334" s="50" t="s">
        <v>10</v>
      </c>
      <c r="C334" s="57"/>
      <c r="D334" s="52">
        <v>425</v>
      </c>
      <c r="E334" s="52" t="str">
        <f t="shared" si="9"/>
        <v/>
      </c>
    </row>
    <row r="335" spans="1:5" hidden="1">
      <c r="A335" s="56" t="s">
        <v>272</v>
      </c>
      <c r="B335" s="50" t="s">
        <v>10</v>
      </c>
      <c r="C335" s="57"/>
      <c r="D335" s="52">
        <v>0</v>
      </c>
      <c r="E335" s="52" t="str">
        <f t="shared" si="9"/>
        <v/>
      </c>
    </row>
    <row r="336" spans="1:5" hidden="1">
      <c r="A336" s="56" t="s">
        <v>272</v>
      </c>
      <c r="B336" s="50" t="s">
        <v>10</v>
      </c>
      <c r="C336" s="57"/>
      <c r="D336" s="52">
        <v>0</v>
      </c>
      <c r="E336" s="52" t="str">
        <f t="shared" si="9"/>
        <v/>
      </c>
    </row>
    <row r="337" spans="1:5" hidden="1">
      <c r="A337" s="56" t="s">
        <v>272</v>
      </c>
      <c r="B337" s="50" t="s">
        <v>10</v>
      </c>
      <c r="C337" s="57"/>
      <c r="D337" s="52">
        <v>0</v>
      </c>
      <c r="E337" s="52" t="str">
        <f t="shared" si="9"/>
        <v/>
      </c>
    </row>
    <row r="338" spans="1:5" hidden="1">
      <c r="A338" s="65"/>
      <c r="B338" s="66"/>
      <c r="C338" s="67" t="str">
        <f>IF(SUM(C340:C427)=0,"",1)</f>
        <v/>
      </c>
      <c r="D338" s="68"/>
      <c r="E338" s="68"/>
    </row>
    <row r="339" spans="1:5" hidden="1">
      <c r="A339" s="60" t="s">
        <v>550</v>
      </c>
      <c r="C339" s="63" t="str">
        <f>IF(SUM(C340:C427)=0,"",1)</f>
        <v/>
      </c>
    </row>
    <row r="340" spans="1:5" hidden="1">
      <c r="A340" s="56" t="s">
        <v>551</v>
      </c>
      <c r="B340" s="50" t="s">
        <v>10</v>
      </c>
      <c r="C340" s="57"/>
      <c r="D340" s="52">
        <v>14900</v>
      </c>
      <c r="E340" s="52" t="str">
        <f t="shared" ref="E340:E409" si="10">IF(C340=0,"",C340*D340)</f>
        <v/>
      </c>
    </row>
    <row r="341" spans="1:5" hidden="1">
      <c r="A341" s="56" t="s">
        <v>552</v>
      </c>
      <c r="B341" s="50" t="s">
        <v>10</v>
      </c>
      <c r="C341" s="57"/>
      <c r="D341" s="52">
        <v>15800</v>
      </c>
      <c r="E341" s="52" t="str">
        <f t="shared" si="10"/>
        <v/>
      </c>
    </row>
    <row r="342" spans="1:5" hidden="1">
      <c r="A342" s="56" t="s">
        <v>553</v>
      </c>
      <c r="B342" s="50" t="s">
        <v>10</v>
      </c>
      <c r="C342" s="57"/>
      <c r="D342" s="52">
        <v>21100</v>
      </c>
      <c r="E342" s="52" t="str">
        <f t="shared" si="10"/>
        <v/>
      </c>
    </row>
    <row r="343" spans="1:5" hidden="1">
      <c r="A343" s="56" t="s">
        <v>554</v>
      </c>
      <c r="B343" s="50" t="s">
        <v>10</v>
      </c>
      <c r="C343" s="57"/>
      <c r="D343" s="52">
        <v>23100</v>
      </c>
      <c r="E343" s="52" t="str">
        <f t="shared" si="10"/>
        <v/>
      </c>
    </row>
    <row r="344" spans="1:5" hidden="1">
      <c r="A344" s="56" t="s">
        <v>555</v>
      </c>
      <c r="B344" s="50" t="s">
        <v>10</v>
      </c>
      <c r="C344" s="57"/>
      <c r="D344" s="52">
        <v>32400</v>
      </c>
      <c r="E344" s="52" t="str">
        <f t="shared" si="10"/>
        <v/>
      </c>
    </row>
    <row r="345" spans="1:5" hidden="1">
      <c r="A345" s="56" t="s">
        <v>556</v>
      </c>
      <c r="B345" s="50" t="s">
        <v>10</v>
      </c>
      <c r="C345" s="57"/>
      <c r="D345" s="52">
        <v>42300</v>
      </c>
      <c r="E345" s="52" t="str">
        <f t="shared" si="10"/>
        <v/>
      </c>
    </row>
    <row r="346" spans="1:5" hidden="1">
      <c r="A346" s="56" t="s">
        <v>557</v>
      </c>
      <c r="B346" s="50" t="s">
        <v>10</v>
      </c>
      <c r="C346" s="57"/>
      <c r="D346" s="52">
        <v>46230</v>
      </c>
      <c r="E346" s="52" t="str">
        <f t="shared" si="10"/>
        <v/>
      </c>
    </row>
    <row r="347" spans="1:5" hidden="1">
      <c r="A347" s="56" t="s">
        <v>558</v>
      </c>
      <c r="B347" s="50" t="s">
        <v>10</v>
      </c>
      <c r="C347" s="57"/>
      <c r="D347" s="52">
        <v>51250</v>
      </c>
      <c r="E347" s="52" t="str">
        <f t="shared" si="10"/>
        <v/>
      </c>
    </row>
    <row r="348" spans="1:5" hidden="1">
      <c r="A348" s="56" t="s">
        <v>559</v>
      </c>
      <c r="B348" s="50" t="s">
        <v>10</v>
      </c>
      <c r="C348" s="57"/>
      <c r="D348" s="52">
        <v>12100</v>
      </c>
      <c r="E348" s="52" t="str">
        <f t="shared" si="10"/>
        <v/>
      </c>
    </row>
    <row r="349" spans="1:5" hidden="1">
      <c r="A349" s="56" t="s">
        <v>560</v>
      </c>
      <c r="B349" s="50" t="s">
        <v>10</v>
      </c>
      <c r="C349" s="57"/>
      <c r="D349" s="52">
        <v>35120</v>
      </c>
      <c r="E349" s="52" t="str">
        <f t="shared" si="10"/>
        <v/>
      </c>
    </row>
    <row r="350" spans="1:5" hidden="1">
      <c r="A350" s="56" t="s">
        <v>561</v>
      </c>
      <c r="B350" s="50" t="s">
        <v>10</v>
      </c>
      <c r="C350" s="57"/>
      <c r="D350" s="52">
        <v>39900</v>
      </c>
      <c r="E350" s="52" t="str">
        <f t="shared" si="10"/>
        <v/>
      </c>
    </row>
    <row r="351" spans="1:5" hidden="1">
      <c r="A351" s="56" t="s">
        <v>562</v>
      </c>
      <c r="B351" s="50" t="s">
        <v>10</v>
      </c>
      <c r="C351" s="57"/>
      <c r="D351" s="52">
        <v>45100</v>
      </c>
      <c r="E351" s="52" t="str">
        <f t="shared" si="10"/>
        <v/>
      </c>
    </row>
    <row r="352" spans="1:5" hidden="1">
      <c r="A352" s="56" t="s">
        <v>563</v>
      </c>
      <c r="B352" s="50" t="s">
        <v>10</v>
      </c>
      <c r="C352" s="57"/>
      <c r="D352" s="52">
        <v>52310</v>
      </c>
      <c r="E352" s="52" t="str">
        <f t="shared" si="10"/>
        <v/>
      </c>
    </row>
    <row r="353" spans="1:5" hidden="1">
      <c r="A353" s="56" t="s">
        <v>564</v>
      </c>
      <c r="B353" s="50" t="s">
        <v>10</v>
      </c>
      <c r="C353" s="57"/>
      <c r="D353" s="52">
        <v>41120</v>
      </c>
      <c r="E353" s="52" t="str">
        <f t="shared" si="10"/>
        <v/>
      </c>
    </row>
    <row r="354" spans="1:5" hidden="1">
      <c r="A354" s="56" t="s">
        <v>565</v>
      </c>
      <c r="B354" s="50" t="s">
        <v>10</v>
      </c>
      <c r="C354" s="57"/>
      <c r="D354" s="52">
        <v>8120</v>
      </c>
      <c r="E354" s="52" t="str">
        <f t="shared" si="10"/>
        <v/>
      </c>
    </row>
    <row r="355" spans="1:5" hidden="1">
      <c r="A355" s="56" t="s">
        <v>566</v>
      </c>
      <c r="B355" s="50" t="s">
        <v>10</v>
      </c>
      <c r="C355" s="57"/>
      <c r="D355" s="52">
        <v>79800</v>
      </c>
      <c r="E355" s="52" t="str">
        <f t="shared" si="10"/>
        <v/>
      </c>
    </row>
    <row r="356" spans="1:5" hidden="1">
      <c r="A356" s="56" t="s">
        <v>567</v>
      </c>
      <c r="B356" s="50" t="s">
        <v>10</v>
      </c>
      <c r="C356" s="57"/>
      <c r="D356" s="52">
        <v>14500</v>
      </c>
      <c r="E356" s="52" t="str">
        <f t="shared" si="10"/>
        <v/>
      </c>
    </row>
    <row r="357" spans="1:5" hidden="1">
      <c r="A357" s="56" t="s">
        <v>568</v>
      </c>
      <c r="B357" s="50" t="s">
        <v>10</v>
      </c>
      <c r="C357" s="57"/>
      <c r="D357" s="52">
        <v>28700</v>
      </c>
      <c r="E357" s="52" t="str">
        <f t="shared" si="10"/>
        <v/>
      </c>
    </row>
    <row r="358" spans="1:5" hidden="1">
      <c r="A358" s="56" t="s">
        <v>569</v>
      </c>
      <c r="B358" s="50" t="s">
        <v>10</v>
      </c>
      <c r="C358" s="57"/>
      <c r="D358" s="52">
        <v>22300</v>
      </c>
      <c r="E358" s="52" t="str">
        <f t="shared" si="10"/>
        <v/>
      </c>
    </row>
    <row r="359" spans="1:5" hidden="1">
      <c r="A359" s="56" t="s">
        <v>570</v>
      </c>
      <c r="B359" s="50" t="s">
        <v>10</v>
      </c>
      <c r="C359" s="57"/>
      <c r="D359" s="52">
        <v>44100</v>
      </c>
      <c r="E359" s="52" t="str">
        <f t="shared" si="10"/>
        <v/>
      </c>
    </row>
    <row r="360" spans="1:5" hidden="1">
      <c r="A360" s="56" t="s">
        <v>571</v>
      </c>
      <c r="B360" s="50" t="s">
        <v>10</v>
      </c>
      <c r="C360" s="57"/>
      <c r="D360" s="52">
        <v>52300</v>
      </c>
      <c r="E360" s="52" t="str">
        <f t="shared" si="10"/>
        <v/>
      </c>
    </row>
    <row r="361" spans="1:5" hidden="1">
      <c r="A361" s="56" t="s">
        <v>572</v>
      </c>
      <c r="B361" s="50" t="s">
        <v>10</v>
      </c>
      <c r="C361" s="57"/>
      <c r="D361" s="52">
        <v>46400</v>
      </c>
      <c r="E361" s="52" t="str">
        <f t="shared" si="10"/>
        <v/>
      </c>
    </row>
    <row r="362" spans="1:5" hidden="1">
      <c r="A362" s="56" t="s">
        <v>573</v>
      </c>
      <c r="B362" s="50" t="s">
        <v>10</v>
      </c>
      <c r="C362" s="57"/>
      <c r="D362" s="52">
        <v>13400</v>
      </c>
      <c r="E362" s="52" t="str">
        <f t="shared" si="10"/>
        <v/>
      </c>
    </row>
    <row r="363" spans="1:5" hidden="1">
      <c r="A363" s="56" t="s">
        <v>574</v>
      </c>
      <c r="B363" s="50" t="s">
        <v>10</v>
      </c>
      <c r="C363" s="57"/>
      <c r="D363" s="52">
        <v>44500</v>
      </c>
      <c r="E363" s="52" t="str">
        <f t="shared" si="10"/>
        <v/>
      </c>
    </row>
    <row r="364" spans="1:5" hidden="1">
      <c r="A364" s="56" t="s">
        <v>575</v>
      </c>
      <c r="B364" s="50" t="s">
        <v>10</v>
      </c>
      <c r="C364" s="57"/>
      <c r="D364" s="52">
        <v>25600</v>
      </c>
      <c r="E364" s="52" t="str">
        <f t="shared" si="10"/>
        <v/>
      </c>
    </row>
    <row r="365" spans="1:5" hidden="1">
      <c r="A365" s="56" t="s">
        <v>576</v>
      </c>
      <c r="B365" s="50" t="s">
        <v>10</v>
      </c>
      <c r="C365" s="57"/>
      <c r="D365" s="52">
        <v>25600</v>
      </c>
      <c r="E365" s="52" t="str">
        <f t="shared" si="10"/>
        <v/>
      </c>
    </row>
    <row r="366" spans="1:5" hidden="1">
      <c r="A366" s="56" t="s">
        <v>577</v>
      </c>
      <c r="B366" s="50" t="s">
        <v>10</v>
      </c>
      <c r="C366" s="57"/>
      <c r="D366" s="52">
        <v>448300</v>
      </c>
      <c r="E366" s="52" t="str">
        <f t="shared" si="10"/>
        <v/>
      </c>
    </row>
    <row r="367" spans="1:5" hidden="1">
      <c r="A367" s="56" t="s">
        <v>578</v>
      </c>
      <c r="B367" s="50" t="s">
        <v>10</v>
      </c>
      <c r="C367" s="57"/>
      <c r="D367" s="52">
        <v>515200</v>
      </c>
      <c r="E367" s="52" t="str">
        <f t="shared" si="10"/>
        <v/>
      </c>
    </row>
    <row r="368" spans="1:5" hidden="1">
      <c r="A368" s="56" t="s">
        <v>579</v>
      </c>
      <c r="B368" s="50" t="s">
        <v>10</v>
      </c>
      <c r="C368" s="57"/>
      <c r="D368" s="52">
        <v>845200</v>
      </c>
      <c r="E368" s="52" t="str">
        <f t="shared" si="10"/>
        <v/>
      </c>
    </row>
    <row r="369" spans="1:5" hidden="1">
      <c r="A369" s="56" t="s">
        <v>580</v>
      </c>
      <c r="B369" s="50" t="s">
        <v>10</v>
      </c>
      <c r="C369" s="57"/>
      <c r="D369" s="52">
        <v>36900</v>
      </c>
      <c r="E369" s="52" t="str">
        <f t="shared" si="10"/>
        <v/>
      </c>
    </row>
    <row r="370" spans="1:5" hidden="1">
      <c r="A370" s="56" t="s">
        <v>581</v>
      </c>
      <c r="B370" s="50" t="s">
        <v>10</v>
      </c>
      <c r="C370" s="57"/>
      <c r="D370" s="52">
        <v>54900</v>
      </c>
      <c r="E370" s="52" t="str">
        <f t="shared" si="10"/>
        <v/>
      </c>
    </row>
    <row r="371" spans="1:5" hidden="1">
      <c r="A371" s="56" t="s">
        <v>582</v>
      </c>
      <c r="B371" s="50" t="s">
        <v>10</v>
      </c>
      <c r="C371" s="57"/>
      <c r="D371" s="52">
        <v>381300</v>
      </c>
      <c r="E371" s="52" t="str">
        <f t="shared" si="10"/>
        <v/>
      </c>
    </row>
    <row r="372" spans="1:5" hidden="1">
      <c r="A372" s="56" t="s">
        <v>583</v>
      </c>
      <c r="B372" s="50" t="s">
        <v>10</v>
      </c>
      <c r="C372" s="57"/>
      <c r="D372" s="52">
        <v>15600</v>
      </c>
      <c r="E372" s="52" t="str">
        <f t="shared" si="10"/>
        <v/>
      </c>
    </row>
    <row r="373" spans="1:5" hidden="1">
      <c r="A373" s="56" t="s">
        <v>584</v>
      </c>
      <c r="B373" s="50" t="s">
        <v>10</v>
      </c>
      <c r="C373" s="57"/>
      <c r="D373" s="52">
        <v>17200</v>
      </c>
      <c r="E373" s="52" t="str">
        <f t="shared" si="10"/>
        <v/>
      </c>
    </row>
    <row r="374" spans="1:5" hidden="1">
      <c r="A374" s="56" t="s">
        <v>585</v>
      </c>
      <c r="B374" s="50" t="s">
        <v>10</v>
      </c>
      <c r="C374" s="57"/>
      <c r="D374" s="52">
        <v>27100</v>
      </c>
      <c r="E374" s="52" t="str">
        <f t="shared" si="10"/>
        <v/>
      </c>
    </row>
    <row r="375" spans="1:5" hidden="1">
      <c r="A375" s="56" t="s">
        <v>586</v>
      </c>
      <c r="B375" s="50" t="s">
        <v>10</v>
      </c>
      <c r="C375" s="57"/>
      <c r="D375" s="52">
        <v>29900</v>
      </c>
      <c r="E375" s="52" t="str">
        <f t="shared" si="10"/>
        <v/>
      </c>
    </row>
    <row r="376" spans="1:5" hidden="1">
      <c r="A376" s="56" t="s">
        <v>587</v>
      </c>
      <c r="B376" s="50" t="s">
        <v>10</v>
      </c>
      <c r="C376" s="57"/>
      <c r="D376" s="52">
        <v>38100</v>
      </c>
      <c r="E376" s="52" t="str">
        <f t="shared" si="10"/>
        <v/>
      </c>
    </row>
    <row r="377" spans="1:5" hidden="1">
      <c r="A377" s="56" t="s">
        <v>588</v>
      </c>
      <c r="B377" s="50" t="s">
        <v>10</v>
      </c>
      <c r="C377" s="57"/>
      <c r="D377" s="52">
        <v>37800</v>
      </c>
      <c r="E377" s="52" t="str">
        <f t="shared" si="10"/>
        <v/>
      </c>
    </row>
    <row r="378" spans="1:5" hidden="1">
      <c r="A378" s="56" t="s">
        <v>589</v>
      </c>
      <c r="B378" s="50" t="s">
        <v>10</v>
      </c>
      <c r="C378" s="57"/>
      <c r="D378" s="52">
        <v>44200</v>
      </c>
      <c r="E378" s="52" t="str">
        <f t="shared" si="10"/>
        <v/>
      </c>
    </row>
    <row r="379" spans="1:5" hidden="1">
      <c r="A379" s="56" t="s">
        <v>590</v>
      </c>
      <c r="B379" s="50" t="s">
        <v>10</v>
      </c>
      <c r="C379" s="57"/>
      <c r="D379" s="52">
        <v>53100</v>
      </c>
      <c r="E379" s="52" t="str">
        <f t="shared" si="10"/>
        <v/>
      </c>
    </row>
    <row r="380" spans="1:5" hidden="1">
      <c r="A380" s="56" t="s">
        <v>591</v>
      </c>
      <c r="B380" s="50" t="s">
        <v>10</v>
      </c>
      <c r="C380" s="57"/>
      <c r="D380" s="52">
        <v>48500</v>
      </c>
      <c r="E380" s="52" t="str">
        <f t="shared" si="10"/>
        <v/>
      </c>
    </row>
    <row r="381" spans="1:5" hidden="1">
      <c r="A381" s="56" t="s">
        <v>592</v>
      </c>
      <c r="B381" s="50" t="s">
        <v>10</v>
      </c>
      <c r="C381" s="57"/>
      <c r="D381" s="52">
        <v>62300</v>
      </c>
      <c r="E381" s="52" t="str">
        <f t="shared" si="10"/>
        <v/>
      </c>
    </row>
    <row r="382" spans="1:5" hidden="1">
      <c r="A382" s="56" t="s">
        <v>593</v>
      </c>
      <c r="B382" s="50" t="s">
        <v>10</v>
      </c>
      <c r="C382" s="57"/>
      <c r="D382" s="52">
        <v>16200</v>
      </c>
      <c r="E382" s="52" t="str">
        <f t="shared" si="10"/>
        <v/>
      </c>
    </row>
    <row r="383" spans="1:5" hidden="1">
      <c r="A383" s="56" t="s">
        <v>594</v>
      </c>
      <c r="B383" s="50" t="s">
        <v>10</v>
      </c>
      <c r="C383" s="57"/>
      <c r="D383" s="52">
        <v>59700</v>
      </c>
      <c r="E383" s="52" t="str">
        <f t="shared" si="10"/>
        <v/>
      </c>
    </row>
    <row r="384" spans="1:5" hidden="1">
      <c r="A384" s="56" t="s">
        <v>595</v>
      </c>
      <c r="B384" s="50" t="s">
        <v>10</v>
      </c>
      <c r="C384" s="57"/>
      <c r="D384" s="52">
        <v>79800</v>
      </c>
      <c r="E384" s="52" t="str">
        <f t="shared" si="10"/>
        <v/>
      </c>
    </row>
    <row r="385" spans="1:5" hidden="1">
      <c r="A385" s="56" t="s">
        <v>596</v>
      </c>
      <c r="B385" s="50" t="s">
        <v>10</v>
      </c>
      <c r="C385" s="57"/>
      <c r="D385" s="52">
        <v>105400</v>
      </c>
      <c r="E385" s="52" t="str">
        <f t="shared" si="10"/>
        <v/>
      </c>
    </row>
    <row r="386" spans="1:5" hidden="1">
      <c r="A386" s="56" t="s">
        <v>597</v>
      </c>
      <c r="B386" s="50" t="s">
        <v>10</v>
      </c>
      <c r="C386" s="57"/>
      <c r="D386" s="52">
        <v>213100</v>
      </c>
      <c r="E386" s="52" t="str">
        <f t="shared" si="10"/>
        <v/>
      </c>
    </row>
    <row r="387" spans="1:5" hidden="1">
      <c r="A387" s="56" t="s">
        <v>598</v>
      </c>
      <c r="B387" s="50" t="s">
        <v>10</v>
      </c>
      <c r="C387" s="57"/>
      <c r="D387" s="52">
        <v>29800</v>
      </c>
      <c r="E387" s="52" t="str">
        <f t="shared" si="10"/>
        <v/>
      </c>
    </row>
    <row r="388" spans="1:5" hidden="1">
      <c r="A388" s="56" t="s">
        <v>599</v>
      </c>
      <c r="B388" s="50" t="s">
        <v>10</v>
      </c>
      <c r="C388" s="57"/>
      <c r="D388" s="52">
        <v>128900</v>
      </c>
      <c r="E388" s="52" t="str">
        <f t="shared" si="10"/>
        <v/>
      </c>
    </row>
    <row r="389" spans="1:5" hidden="1">
      <c r="A389" s="56" t="s">
        <v>600</v>
      </c>
      <c r="B389" s="50" t="s">
        <v>10</v>
      </c>
      <c r="C389" s="57"/>
      <c r="D389" s="52">
        <v>29800</v>
      </c>
      <c r="E389" s="52" t="str">
        <f t="shared" si="10"/>
        <v/>
      </c>
    </row>
    <row r="390" spans="1:5" hidden="1">
      <c r="A390" s="56" t="s">
        <v>601</v>
      </c>
      <c r="B390" s="50" t="s">
        <v>10</v>
      </c>
      <c r="C390" s="57"/>
      <c r="D390" s="52">
        <v>52100</v>
      </c>
      <c r="E390" s="52" t="str">
        <f t="shared" si="10"/>
        <v/>
      </c>
    </row>
    <row r="391" spans="1:5" hidden="1">
      <c r="A391" s="56" t="s">
        <v>602</v>
      </c>
      <c r="B391" s="50" t="s">
        <v>10</v>
      </c>
      <c r="C391" s="57"/>
      <c r="D391" s="52">
        <v>24500</v>
      </c>
      <c r="E391" s="52" t="str">
        <f t="shared" si="10"/>
        <v/>
      </c>
    </row>
    <row r="392" spans="1:5" hidden="1">
      <c r="A392" s="56" t="s">
        <v>603</v>
      </c>
      <c r="B392" s="50" t="s">
        <v>10</v>
      </c>
      <c r="C392" s="57"/>
      <c r="D392" s="52">
        <v>56300</v>
      </c>
      <c r="E392" s="52" t="str">
        <f t="shared" si="10"/>
        <v/>
      </c>
    </row>
    <row r="393" spans="1:5" hidden="1">
      <c r="A393" s="56" t="s">
        <v>604</v>
      </c>
      <c r="B393" s="50" t="s">
        <v>10</v>
      </c>
      <c r="C393" s="57"/>
      <c r="D393" s="52">
        <v>56300</v>
      </c>
      <c r="E393" s="52" t="str">
        <f t="shared" si="10"/>
        <v/>
      </c>
    </row>
    <row r="394" spans="1:5" hidden="1">
      <c r="A394" s="56" t="s">
        <v>605</v>
      </c>
      <c r="B394" s="50" t="s">
        <v>10</v>
      </c>
      <c r="C394" s="57"/>
      <c r="D394" s="52">
        <v>58200</v>
      </c>
      <c r="E394" s="52" t="str">
        <f t="shared" si="10"/>
        <v/>
      </c>
    </row>
    <row r="395" spans="1:5" hidden="1">
      <c r="A395" s="56" t="s">
        <v>606</v>
      </c>
      <c r="B395" s="50" t="s">
        <v>10</v>
      </c>
      <c r="C395" s="57"/>
      <c r="D395" s="52">
        <v>59900</v>
      </c>
      <c r="E395" s="52" t="str">
        <f t="shared" si="10"/>
        <v/>
      </c>
    </row>
    <row r="396" spans="1:5" hidden="1">
      <c r="A396" s="56" t="s">
        <v>607</v>
      </c>
      <c r="B396" s="50" t="s">
        <v>10</v>
      </c>
      <c r="C396" s="57"/>
      <c r="D396" s="52">
        <v>84500</v>
      </c>
      <c r="E396" s="52" t="str">
        <f t="shared" si="10"/>
        <v/>
      </c>
    </row>
    <row r="397" spans="1:5" hidden="1">
      <c r="A397" s="56" t="s">
        <v>608</v>
      </c>
      <c r="B397" s="50" t="s">
        <v>10</v>
      </c>
      <c r="C397" s="57"/>
      <c r="D397" s="52">
        <v>76300</v>
      </c>
      <c r="E397" s="52" t="str">
        <f t="shared" si="10"/>
        <v/>
      </c>
    </row>
    <row r="398" spans="1:5" hidden="1">
      <c r="A398" s="56" t="s">
        <v>609</v>
      </c>
      <c r="B398" s="50" t="s">
        <v>10</v>
      </c>
      <c r="C398" s="57"/>
      <c r="D398" s="52">
        <v>241200</v>
      </c>
      <c r="E398" s="52" t="str">
        <f t="shared" si="10"/>
        <v/>
      </c>
    </row>
    <row r="399" spans="1:5" hidden="1">
      <c r="A399" s="56" t="s">
        <v>610</v>
      </c>
      <c r="B399" s="50" t="s">
        <v>10</v>
      </c>
      <c r="C399" s="57"/>
      <c r="D399" s="52">
        <v>9340</v>
      </c>
      <c r="E399" s="52" t="str">
        <f t="shared" si="10"/>
        <v/>
      </c>
    </row>
    <row r="400" spans="1:5" hidden="1">
      <c r="A400" s="56" t="s">
        <v>611</v>
      </c>
      <c r="B400" s="50" t="s">
        <v>10</v>
      </c>
      <c r="C400" s="57"/>
      <c r="D400" s="52">
        <v>38900</v>
      </c>
      <c r="E400" s="52" t="str">
        <f t="shared" si="10"/>
        <v/>
      </c>
    </row>
    <row r="401" spans="1:5" hidden="1">
      <c r="A401" s="56" t="s">
        <v>612</v>
      </c>
      <c r="B401" s="50" t="s">
        <v>10</v>
      </c>
      <c r="C401" s="57"/>
      <c r="D401" s="52">
        <v>45600</v>
      </c>
      <c r="E401" s="52" t="str">
        <f t="shared" si="10"/>
        <v/>
      </c>
    </row>
    <row r="402" spans="1:5" hidden="1">
      <c r="A402" s="56" t="s">
        <v>613</v>
      </c>
      <c r="B402" s="50" t="s">
        <v>10</v>
      </c>
      <c r="C402" s="57"/>
      <c r="D402" s="52">
        <v>53400</v>
      </c>
      <c r="E402" s="52" t="str">
        <f t="shared" si="10"/>
        <v/>
      </c>
    </row>
    <row r="403" spans="1:5" hidden="1">
      <c r="A403" s="56" t="s">
        <v>614</v>
      </c>
      <c r="B403" s="50" t="s">
        <v>10</v>
      </c>
      <c r="C403" s="57"/>
      <c r="D403" s="52">
        <v>59750</v>
      </c>
      <c r="E403" s="52" t="str">
        <f t="shared" si="10"/>
        <v/>
      </c>
    </row>
    <row r="404" spans="1:5" hidden="1">
      <c r="A404" s="56" t="s">
        <v>615</v>
      </c>
      <c r="B404" s="50" t="s">
        <v>10</v>
      </c>
      <c r="C404" s="57"/>
      <c r="D404" s="52">
        <v>24300</v>
      </c>
      <c r="E404" s="52" t="str">
        <f t="shared" si="10"/>
        <v/>
      </c>
    </row>
    <row r="405" spans="1:5" hidden="1">
      <c r="A405" s="56" t="s">
        <v>616</v>
      </c>
      <c r="B405" s="50" t="s">
        <v>10</v>
      </c>
      <c r="C405" s="57"/>
      <c r="D405" s="52">
        <v>26550</v>
      </c>
      <c r="E405" s="52" t="str">
        <f t="shared" si="10"/>
        <v/>
      </c>
    </row>
    <row r="406" spans="1:5" hidden="1">
      <c r="A406" s="56" t="s">
        <v>617</v>
      </c>
      <c r="B406" s="50" t="s">
        <v>10</v>
      </c>
      <c r="C406" s="57"/>
      <c r="D406" s="52">
        <v>29970</v>
      </c>
      <c r="E406" s="52" t="str">
        <f t="shared" si="10"/>
        <v/>
      </c>
    </row>
    <row r="407" spans="1:5" hidden="1">
      <c r="A407" s="56" t="s">
        <v>618</v>
      </c>
      <c r="B407" s="50" t="s">
        <v>10</v>
      </c>
      <c r="C407" s="57"/>
      <c r="D407" s="52">
        <v>35100</v>
      </c>
      <c r="E407" s="52" t="str">
        <f t="shared" si="10"/>
        <v/>
      </c>
    </row>
    <row r="408" spans="1:5" hidden="1">
      <c r="A408" s="56" t="s">
        <v>619</v>
      </c>
      <c r="B408" s="50" t="s">
        <v>10</v>
      </c>
      <c r="C408" s="57"/>
      <c r="D408" s="52">
        <v>39970</v>
      </c>
      <c r="E408" s="52" t="str">
        <f t="shared" si="10"/>
        <v/>
      </c>
    </row>
    <row r="409" spans="1:5" hidden="1">
      <c r="A409" s="56" t="s">
        <v>620</v>
      </c>
      <c r="B409" s="50" t="s">
        <v>10</v>
      </c>
      <c r="C409" s="57"/>
      <c r="D409" s="52">
        <v>48910</v>
      </c>
      <c r="E409" s="52" t="str">
        <f t="shared" si="10"/>
        <v/>
      </c>
    </row>
    <row r="410" spans="1:5" hidden="1">
      <c r="A410" s="56" t="s">
        <v>621</v>
      </c>
      <c r="B410" s="50" t="s">
        <v>10</v>
      </c>
      <c r="C410" s="57"/>
      <c r="D410" s="52">
        <v>66230</v>
      </c>
      <c r="E410" s="52" t="str">
        <f t="shared" ref="E410:E427" si="11">IF(C410=0,"",C410*D410)</f>
        <v/>
      </c>
    </row>
    <row r="411" spans="1:5" hidden="1">
      <c r="A411" s="56" t="s">
        <v>622</v>
      </c>
      <c r="B411" s="50" t="s">
        <v>10</v>
      </c>
      <c r="C411" s="57"/>
      <c r="D411" s="52">
        <v>14300</v>
      </c>
      <c r="E411" s="52" t="str">
        <f t="shared" si="11"/>
        <v/>
      </c>
    </row>
    <row r="412" spans="1:5" hidden="1">
      <c r="A412" s="56" t="s">
        <v>623</v>
      </c>
      <c r="B412" s="50" t="s">
        <v>10</v>
      </c>
      <c r="C412" s="57"/>
      <c r="D412" s="52">
        <v>27120</v>
      </c>
      <c r="E412" s="52" t="str">
        <f t="shared" si="11"/>
        <v/>
      </c>
    </row>
    <row r="413" spans="1:5" hidden="1">
      <c r="A413" s="56" t="s">
        <v>624</v>
      </c>
      <c r="B413" s="50" t="s">
        <v>10</v>
      </c>
      <c r="C413" s="57"/>
      <c r="D413" s="52">
        <v>34800</v>
      </c>
      <c r="E413" s="52" t="str">
        <f t="shared" si="11"/>
        <v/>
      </c>
    </row>
    <row r="414" spans="1:5" hidden="1">
      <c r="A414" s="56" t="s">
        <v>625</v>
      </c>
      <c r="B414" s="50" t="s">
        <v>10</v>
      </c>
      <c r="C414" s="57"/>
      <c r="D414" s="52">
        <v>27300</v>
      </c>
      <c r="E414" s="52" t="str">
        <f t="shared" si="11"/>
        <v/>
      </c>
    </row>
    <row r="415" spans="1:5" hidden="1">
      <c r="A415" s="56" t="s">
        <v>626</v>
      </c>
      <c r="B415" s="50" t="s">
        <v>10</v>
      </c>
      <c r="C415" s="57"/>
      <c r="D415" s="52">
        <v>46240</v>
      </c>
      <c r="E415" s="52" t="str">
        <f t="shared" si="11"/>
        <v/>
      </c>
    </row>
    <row r="416" spans="1:5" hidden="1">
      <c r="A416" s="56" t="s">
        <v>627</v>
      </c>
      <c r="B416" s="50" t="s">
        <v>10</v>
      </c>
      <c r="C416" s="57"/>
      <c r="D416" s="52">
        <v>49800</v>
      </c>
      <c r="E416" s="52" t="str">
        <f t="shared" si="11"/>
        <v/>
      </c>
    </row>
    <row r="417" spans="1:5" hidden="1">
      <c r="A417" s="56" t="s">
        <v>628</v>
      </c>
      <c r="B417" s="50" t="s">
        <v>10</v>
      </c>
      <c r="C417" s="57"/>
      <c r="D417" s="52">
        <v>57100</v>
      </c>
      <c r="E417" s="52" t="str">
        <f t="shared" si="11"/>
        <v/>
      </c>
    </row>
    <row r="418" spans="1:5" hidden="1">
      <c r="A418" s="56" t="s">
        <v>629</v>
      </c>
      <c r="B418" s="50" t="s">
        <v>10</v>
      </c>
      <c r="C418" s="57"/>
      <c r="D418" s="52">
        <v>59340</v>
      </c>
      <c r="E418" s="52" t="str">
        <f t="shared" si="11"/>
        <v/>
      </c>
    </row>
    <row r="419" spans="1:5" hidden="1">
      <c r="A419" s="56" t="s">
        <v>630</v>
      </c>
      <c r="B419" s="50" t="s">
        <v>10</v>
      </c>
      <c r="C419" s="57"/>
      <c r="D419" s="52">
        <v>119600</v>
      </c>
      <c r="E419" s="52" t="str">
        <f t="shared" si="11"/>
        <v/>
      </c>
    </row>
    <row r="420" spans="1:5" hidden="1">
      <c r="A420" s="56" t="s">
        <v>631</v>
      </c>
      <c r="B420" s="50" t="s">
        <v>10</v>
      </c>
      <c r="C420" s="57"/>
      <c r="D420" s="52">
        <v>195630</v>
      </c>
      <c r="E420" s="52" t="str">
        <f t="shared" si="11"/>
        <v/>
      </c>
    </row>
    <row r="421" spans="1:5" hidden="1">
      <c r="A421" s="56" t="s">
        <v>632</v>
      </c>
      <c r="B421" s="50" t="s">
        <v>10</v>
      </c>
      <c r="C421" s="57"/>
      <c r="D421" s="52">
        <v>24210</v>
      </c>
      <c r="E421" s="52" t="str">
        <f t="shared" si="11"/>
        <v/>
      </c>
    </row>
    <row r="422" spans="1:5" hidden="1">
      <c r="A422" s="56" t="s">
        <v>633</v>
      </c>
      <c r="B422" s="50" t="s">
        <v>10</v>
      </c>
      <c r="C422" s="57"/>
      <c r="D422" s="52">
        <v>46710</v>
      </c>
      <c r="E422" s="52" t="str">
        <f t="shared" si="11"/>
        <v/>
      </c>
    </row>
    <row r="423" spans="1:5" hidden="1">
      <c r="A423" s="56" t="s">
        <v>634</v>
      </c>
      <c r="B423" s="50" t="s">
        <v>10</v>
      </c>
      <c r="C423" s="57"/>
      <c r="D423" s="52">
        <v>62380</v>
      </c>
      <c r="E423" s="52" t="str">
        <f t="shared" si="11"/>
        <v/>
      </c>
    </row>
    <row r="424" spans="1:5" hidden="1">
      <c r="A424" s="56" t="s">
        <v>272</v>
      </c>
      <c r="B424" s="50" t="s">
        <v>10</v>
      </c>
      <c r="C424" s="57"/>
      <c r="D424" s="52">
        <v>0</v>
      </c>
      <c r="E424" s="52" t="str">
        <f t="shared" si="11"/>
        <v/>
      </c>
    </row>
    <row r="425" spans="1:5" hidden="1">
      <c r="A425" s="56" t="s">
        <v>272</v>
      </c>
      <c r="B425" s="50" t="s">
        <v>10</v>
      </c>
      <c r="C425" s="57"/>
      <c r="D425" s="52">
        <v>0</v>
      </c>
      <c r="E425" s="52" t="str">
        <f t="shared" si="11"/>
        <v/>
      </c>
    </row>
    <row r="426" spans="1:5" hidden="1">
      <c r="A426" s="56" t="s">
        <v>272</v>
      </c>
      <c r="B426" s="50" t="s">
        <v>10</v>
      </c>
      <c r="C426" s="57"/>
      <c r="D426" s="52">
        <v>0</v>
      </c>
      <c r="E426" s="52" t="str">
        <f t="shared" si="11"/>
        <v/>
      </c>
    </row>
    <row r="427" spans="1:5" hidden="1">
      <c r="A427" s="56" t="s">
        <v>272</v>
      </c>
      <c r="B427" s="50" t="s">
        <v>10</v>
      </c>
      <c r="C427" s="57"/>
      <c r="D427" s="52">
        <v>0</v>
      </c>
      <c r="E427" s="52" t="str">
        <f t="shared" si="11"/>
        <v/>
      </c>
    </row>
    <row r="428" spans="1:5" hidden="1">
      <c r="C428" s="63" t="str">
        <f>IF(SUM(C430:C440)=0,"",1)</f>
        <v/>
      </c>
    </row>
    <row r="429" spans="1:5" hidden="1">
      <c r="A429" s="60" t="s">
        <v>635</v>
      </c>
      <c r="C429" s="63" t="str">
        <f>IF(SUM(C430:C440)=0,"",1)</f>
        <v/>
      </c>
    </row>
    <row r="430" spans="1:5" hidden="1">
      <c r="A430" s="56" t="s">
        <v>636</v>
      </c>
      <c r="B430" s="50" t="s">
        <v>10</v>
      </c>
      <c r="C430" s="57"/>
      <c r="D430" s="52">
        <v>12300</v>
      </c>
      <c r="E430" s="52" t="str">
        <f>IF(C430=0,"",C430*D430)</f>
        <v/>
      </c>
    </row>
    <row r="431" spans="1:5" hidden="1">
      <c r="A431" s="56" t="s">
        <v>637</v>
      </c>
      <c r="B431" s="50" t="s">
        <v>10</v>
      </c>
      <c r="C431" s="57"/>
      <c r="D431" s="52">
        <v>34100</v>
      </c>
      <c r="E431" s="52" t="str">
        <f>IF(C431=0,"",C431*D431)</f>
        <v/>
      </c>
    </row>
    <row r="432" spans="1:5" hidden="1">
      <c r="A432" s="56" t="s">
        <v>638</v>
      </c>
      <c r="B432" s="50" t="s">
        <v>10</v>
      </c>
      <c r="C432" s="57"/>
      <c r="D432" s="52">
        <v>11100</v>
      </c>
      <c r="E432" s="52" t="str">
        <f t="shared" ref="E432:E440" si="12">IF(C432=0,"",C432*D432)</f>
        <v/>
      </c>
    </row>
    <row r="433" spans="1:5" hidden="1">
      <c r="A433" s="56" t="s">
        <v>639</v>
      </c>
      <c r="B433" s="50" t="s">
        <v>10</v>
      </c>
      <c r="C433" s="57"/>
      <c r="D433" s="52">
        <v>32130</v>
      </c>
      <c r="E433" s="52" t="str">
        <f t="shared" si="12"/>
        <v/>
      </c>
    </row>
    <row r="434" spans="1:5" hidden="1">
      <c r="A434" s="56" t="s">
        <v>640</v>
      </c>
      <c r="B434" s="50" t="s">
        <v>10</v>
      </c>
      <c r="C434" s="57"/>
      <c r="D434" s="52">
        <v>40560</v>
      </c>
      <c r="E434" s="52" t="str">
        <f t="shared" si="12"/>
        <v/>
      </c>
    </row>
    <row r="435" spans="1:5" hidden="1">
      <c r="A435" s="56" t="s">
        <v>641</v>
      </c>
      <c r="B435" s="50" t="s">
        <v>10</v>
      </c>
      <c r="C435" s="57"/>
      <c r="D435" s="52">
        <v>28900</v>
      </c>
      <c r="E435" s="52" t="str">
        <f t="shared" si="12"/>
        <v/>
      </c>
    </row>
    <row r="436" spans="1:5" hidden="1">
      <c r="A436" s="56" t="s">
        <v>642</v>
      </c>
      <c r="B436" s="50" t="s">
        <v>10</v>
      </c>
      <c r="C436" s="57"/>
      <c r="D436" s="52">
        <v>42150</v>
      </c>
      <c r="E436" s="52" t="str">
        <f t="shared" si="12"/>
        <v/>
      </c>
    </row>
    <row r="437" spans="1:5" hidden="1">
      <c r="A437" s="56" t="s">
        <v>643</v>
      </c>
      <c r="B437" s="50" t="s">
        <v>10</v>
      </c>
      <c r="C437" s="57"/>
      <c r="D437" s="52">
        <v>91200</v>
      </c>
      <c r="E437" s="52" t="str">
        <f t="shared" si="12"/>
        <v/>
      </c>
    </row>
    <row r="438" spans="1:5" hidden="1">
      <c r="A438" s="56" t="s">
        <v>644</v>
      </c>
      <c r="B438" s="50" t="s">
        <v>10</v>
      </c>
      <c r="C438" s="57"/>
      <c r="D438" s="52">
        <v>14560</v>
      </c>
      <c r="E438" s="52" t="str">
        <f t="shared" si="12"/>
        <v/>
      </c>
    </row>
    <row r="439" spans="1:5" hidden="1">
      <c r="A439" s="56" t="s">
        <v>645</v>
      </c>
      <c r="B439" s="50" t="s">
        <v>10</v>
      </c>
      <c r="C439" s="57"/>
      <c r="D439" s="52">
        <v>47690</v>
      </c>
      <c r="E439" s="52" t="str">
        <f t="shared" si="12"/>
        <v/>
      </c>
    </row>
    <row r="440" spans="1:5" hidden="1">
      <c r="A440" s="56" t="s">
        <v>272</v>
      </c>
      <c r="B440" s="50" t="s">
        <v>10</v>
      </c>
      <c r="C440" s="57"/>
      <c r="D440" s="52">
        <v>0</v>
      </c>
      <c r="E440" s="52" t="str">
        <f t="shared" si="12"/>
        <v/>
      </c>
    </row>
    <row r="441" spans="1:5" hidden="1">
      <c r="C441" s="63" t="str">
        <f>IF(SUM(C443:C566)=0,"",1)</f>
        <v/>
      </c>
    </row>
    <row r="442" spans="1:5" hidden="1">
      <c r="A442" s="60" t="s">
        <v>646</v>
      </c>
      <c r="C442" s="63" t="str">
        <f>IF(SUM(C443:C566)=0,"",1)</f>
        <v/>
      </c>
    </row>
    <row r="443" spans="1:5" hidden="1">
      <c r="A443" s="69" t="s">
        <v>647</v>
      </c>
      <c r="B443" s="50" t="s">
        <v>10</v>
      </c>
      <c r="C443" s="57"/>
      <c r="D443" s="52">
        <v>186</v>
      </c>
      <c r="E443" s="52" t="str">
        <f>IF(C443=0,"",C443*D443)</f>
        <v/>
      </c>
    </row>
    <row r="444" spans="1:5" hidden="1">
      <c r="A444" s="69" t="s">
        <v>648</v>
      </c>
      <c r="B444" s="50" t="s">
        <v>10</v>
      </c>
      <c r="C444" s="57"/>
      <c r="D444" s="52">
        <v>261</v>
      </c>
      <c r="E444" s="52" t="str">
        <f t="shared" ref="E444:E507" si="13">IF(C444=0,"",C444*D444)</f>
        <v/>
      </c>
    </row>
    <row r="445" spans="1:5" hidden="1">
      <c r="A445" s="69" t="s">
        <v>649</v>
      </c>
      <c r="B445" s="50" t="s">
        <v>10</v>
      </c>
      <c r="C445" s="57"/>
      <c r="D445" s="52">
        <v>384</v>
      </c>
      <c r="E445" s="52" t="str">
        <f t="shared" si="13"/>
        <v/>
      </c>
    </row>
    <row r="446" spans="1:5" hidden="1">
      <c r="A446" s="69" t="s">
        <v>650</v>
      </c>
      <c r="B446" s="50" t="s">
        <v>10</v>
      </c>
      <c r="C446" s="57"/>
      <c r="D446" s="52">
        <v>582</v>
      </c>
      <c r="E446" s="52" t="str">
        <f t="shared" si="13"/>
        <v/>
      </c>
    </row>
    <row r="447" spans="1:5" hidden="1">
      <c r="A447" s="69" t="s">
        <v>651</v>
      </c>
      <c r="B447" s="50" t="s">
        <v>10</v>
      </c>
      <c r="C447" s="57"/>
      <c r="D447" s="52">
        <v>1083</v>
      </c>
      <c r="E447" s="52" t="str">
        <f t="shared" si="13"/>
        <v/>
      </c>
    </row>
    <row r="448" spans="1:5" hidden="1">
      <c r="A448" s="69" t="s">
        <v>652</v>
      </c>
      <c r="B448" s="50" t="s">
        <v>10</v>
      </c>
      <c r="C448" s="57"/>
      <c r="D448" s="52">
        <v>1830</v>
      </c>
      <c r="E448" s="52" t="str">
        <f t="shared" si="13"/>
        <v/>
      </c>
    </row>
    <row r="449" spans="1:5" hidden="1">
      <c r="A449" s="69" t="s">
        <v>653</v>
      </c>
      <c r="B449" s="50" t="s">
        <v>10</v>
      </c>
      <c r="C449" s="57"/>
      <c r="D449" s="52">
        <v>3408</v>
      </c>
      <c r="E449" s="52" t="str">
        <f t="shared" si="13"/>
        <v/>
      </c>
    </row>
    <row r="450" spans="1:5" hidden="1">
      <c r="A450" s="69" t="s">
        <v>654</v>
      </c>
      <c r="B450" s="50" t="s">
        <v>10</v>
      </c>
      <c r="C450" s="57"/>
      <c r="D450" s="52">
        <v>234</v>
      </c>
      <c r="E450" s="52" t="str">
        <f t="shared" si="13"/>
        <v/>
      </c>
    </row>
    <row r="451" spans="1:5" hidden="1">
      <c r="A451" s="69" t="s">
        <v>655</v>
      </c>
      <c r="B451" s="50" t="s">
        <v>10</v>
      </c>
      <c r="C451" s="57"/>
      <c r="D451" s="52">
        <v>312</v>
      </c>
      <c r="E451" s="52" t="str">
        <f t="shared" si="13"/>
        <v/>
      </c>
    </row>
    <row r="452" spans="1:5" hidden="1">
      <c r="A452" s="69" t="s">
        <v>656</v>
      </c>
      <c r="B452" s="50" t="s">
        <v>10</v>
      </c>
      <c r="C452" s="57"/>
      <c r="D452" s="52">
        <v>423</v>
      </c>
      <c r="E452" s="52" t="str">
        <f t="shared" si="13"/>
        <v/>
      </c>
    </row>
    <row r="453" spans="1:5" hidden="1">
      <c r="A453" s="69" t="s">
        <v>657</v>
      </c>
      <c r="B453" s="50" t="s">
        <v>10</v>
      </c>
      <c r="C453" s="57"/>
      <c r="D453" s="52">
        <v>612</v>
      </c>
      <c r="E453" s="52" t="str">
        <f t="shared" si="13"/>
        <v/>
      </c>
    </row>
    <row r="454" spans="1:5" hidden="1">
      <c r="A454" s="69" t="s">
        <v>658</v>
      </c>
      <c r="B454" s="50" t="s">
        <v>10</v>
      </c>
      <c r="C454" s="57"/>
      <c r="D454" s="52">
        <v>1209</v>
      </c>
      <c r="E454" s="52" t="str">
        <f t="shared" si="13"/>
        <v/>
      </c>
    </row>
    <row r="455" spans="1:5" hidden="1">
      <c r="A455" s="69" t="s">
        <v>659</v>
      </c>
      <c r="B455" s="50" t="s">
        <v>10</v>
      </c>
      <c r="C455" s="57"/>
      <c r="D455" s="52">
        <v>1788</v>
      </c>
      <c r="E455" s="52" t="str">
        <f t="shared" si="13"/>
        <v/>
      </c>
    </row>
    <row r="456" spans="1:5" hidden="1">
      <c r="A456" s="69" t="s">
        <v>660</v>
      </c>
      <c r="B456" s="50" t="s">
        <v>10</v>
      </c>
      <c r="C456" s="57"/>
      <c r="D456" s="52">
        <v>3021</v>
      </c>
      <c r="E456" s="52" t="str">
        <f t="shared" si="13"/>
        <v/>
      </c>
    </row>
    <row r="457" spans="1:5" hidden="1">
      <c r="A457" s="69" t="s">
        <v>661</v>
      </c>
      <c r="B457" s="50" t="s">
        <v>10</v>
      </c>
      <c r="C457" s="57"/>
      <c r="D457" s="52">
        <v>228</v>
      </c>
      <c r="E457" s="52" t="str">
        <f t="shared" si="13"/>
        <v/>
      </c>
    </row>
    <row r="458" spans="1:5" hidden="1">
      <c r="A458" s="69" t="s">
        <v>662</v>
      </c>
      <c r="B458" s="50" t="s">
        <v>10</v>
      </c>
      <c r="C458" s="57"/>
      <c r="D458" s="52">
        <v>372</v>
      </c>
      <c r="E458" s="52" t="str">
        <f t="shared" si="13"/>
        <v/>
      </c>
    </row>
    <row r="459" spans="1:5" hidden="1">
      <c r="A459" s="69" t="s">
        <v>663</v>
      </c>
      <c r="B459" s="50" t="s">
        <v>10</v>
      </c>
      <c r="C459" s="57"/>
      <c r="D459" s="52">
        <v>528</v>
      </c>
      <c r="E459" s="52" t="str">
        <f t="shared" si="13"/>
        <v/>
      </c>
    </row>
    <row r="460" spans="1:5" hidden="1">
      <c r="A460" s="69" t="s">
        <v>664</v>
      </c>
      <c r="B460" s="50" t="s">
        <v>10</v>
      </c>
      <c r="C460" s="57"/>
      <c r="D460" s="52">
        <v>750</v>
      </c>
      <c r="E460" s="52" t="str">
        <f t="shared" si="13"/>
        <v/>
      </c>
    </row>
    <row r="461" spans="1:5" hidden="1">
      <c r="A461" s="69" t="s">
        <v>665</v>
      </c>
      <c r="B461" s="50" t="s">
        <v>10</v>
      </c>
      <c r="C461" s="57"/>
      <c r="D461" s="52">
        <v>1580.9999999999998</v>
      </c>
      <c r="E461" s="52" t="str">
        <f t="shared" si="13"/>
        <v/>
      </c>
    </row>
    <row r="462" spans="1:5" hidden="1">
      <c r="A462" s="69" t="s">
        <v>666</v>
      </c>
      <c r="B462" s="50" t="s">
        <v>10</v>
      </c>
      <c r="C462" s="57"/>
      <c r="D462" s="52">
        <v>2901</v>
      </c>
      <c r="E462" s="52" t="str">
        <f t="shared" si="13"/>
        <v/>
      </c>
    </row>
    <row r="463" spans="1:5" hidden="1">
      <c r="A463" s="69" t="s">
        <v>667</v>
      </c>
      <c r="B463" s="50" t="s">
        <v>10</v>
      </c>
      <c r="C463" s="57"/>
      <c r="D463" s="52">
        <v>4242</v>
      </c>
      <c r="E463" s="52" t="str">
        <f t="shared" si="13"/>
        <v/>
      </c>
    </row>
    <row r="464" spans="1:5" hidden="1">
      <c r="A464" s="69" t="s">
        <v>668</v>
      </c>
      <c r="B464" s="50" t="s">
        <v>10</v>
      </c>
      <c r="C464" s="57"/>
      <c r="D464" s="52">
        <v>369</v>
      </c>
      <c r="E464" s="52" t="str">
        <f t="shared" si="13"/>
        <v/>
      </c>
    </row>
    <row r="465" spans="1:5" hidden="1">
      <c r="A465" s="69" t="s">
        <v>669</v>
      </c>
      <c r="B465" s="50" t="s">
        <v>10</v>
      </c>
      <c r="C465" s="57"/>
      <c r="D465" s="52">
        <v>600</v>
      </c>
      <c r="E465" s="52" t="str">
        <f t="shared" si="13"/>
        <v/>
      </c>
    </row>
    <row r="466" spans="1:5" hidden="1">
      <c r="A466" s="69" t="s">
        <v>670</v>
      </c>
      <c r="B466" s="50" t="s">
        <v>10</v>
      </c>
      <c r="C466" s="57"/>
      <c r="D466" s="52">
        <v>822.00000000000011</v>
      </c>
      <c r="E466" s="52" t="str">
        <f t="shared" si="13"/>
        <v/>
      </c>
    </row>
    <row r="467" spans="1:5" hidden="1">
      <c r="A467" s="69" t="s">
        <v>671</v>
      </c>
      <c r="B467" s="50" t="s">
        <v>10</v>
      </c>
      <c r="C467" s="57"/>
      <c r="D467" s="52">
        <v>1335</v>
      </c>
      <c r="E467" s="52" t="str">
        <f t="shared" si="13"/>
        <v/>
      </c>
    </row>
    <row r="468" spans="1:5" hidden="1">
      <c r="A468" s="69" t="s">
        <v>672</v>
      </c>
      <c r="B468" s="50" t="s">
        <v>10</v>
      </c>
      <c r="C468" s="57"/>
      <c r="D468" s="52">
        <v>3066</v>
      </c>
      <c r="E468" s="52" t="str">
        <f t="shared" si="13"/>
        <v/>
      </c>
    </row>
    <row r="469" spans="1:5" hidden="1">
      <c r="A469" s="69" t="s">
        <v>673</v>
      </c>
      <c r="B469" s="50" t="s">
        <v>10</v>
      </c>
      <c r="C469" s="57"/>
      <c r="D469" s="52">
        <v>4593</v>
      </c>
      <c r="E469" s="52" t="str">
        <f t="shared" si="13"/>
        <v/>
      </c>
    </row>
    <row r="470" spans="1:5" hidden="1">
      <c r="A470" s="69" t="s">
        <v>674</v>
      </c>
      <c r="B470" s="50" t="s">
        <v>10</v>
      </c>
      <c r="C470" s="57"/>
      <c r="D470" s="52">
        <v>7569</v>
      </c>
      <c r="E470" s="52" t="str">
        <f t="shared" si="13"/>
        <v/>
      </c>
    </row>
    <row r="471" spans="1:5" hidden="1">
      <c r="A471" s="69" t="s">
        <v>675</v>
      </c>
      <c r="B471" s="50" t="s">
        <v>10</v>
      </c>
      <c r="C471" s="57"/>
      <c r="D471" s="52">
        <v>477</v>
      </c>
      <c r="E471" s="52" t="str">
        <f t="shared" si="13"/>
        <v/>
      </c>
    </row>
    <row r="472" spans="1:5" hidden="1">
      <c r="A472" s="69" t="s">
        <v>676</v>
      </c>
      <c r="B472" s="50" t="s">
        <v>10</v>
      </c>
      <c r="C472" s="57"/>
      <c r="D472" s="52">
        <v>783</v>
      </c>
      <c r="E472" s="52" t="str">
        <f t="shared" si="13"/>
        <v/>
      </c>
    </row>
    <row r="473" spans="1:5" hidden="1">
      <c r="A473" s="69" t="s">
        <v>677</v>
      </c>
      <c r="B473" s="50" t="s">
        <v>10</v>
      </c>
      <c r="C473" s="57"/>
      <c r="D473" s="52">
        <v>1056</v>
      </c>
      <c r="E473" s="52" t="str">
        <f t="shared" si="13"/>
        <v/>
      </c>
    </row>
    <row r="474" spans="1:5" hidden="1">
      <c r="A474" s="69" t="s">
        <v>678</v>
      </c>
      <c r="B474" s="50" t="s">
        <v>10</v>
      </c>
      <c r="C474" s="57"/>
      <c r="D474" s="52">
        <v>1494.0000000000002</v>
      </c>
      <c r="E474" s="52" t="str">
        <f t="shared" si="13"/>
        <v/>
      </c>
    </row>
    <row r="475" spans="1:5" hidden="1">
      <c r="A475" s="69" t="s">
        <v>679</v>
      </c>
      <c r="B475" s="50" t="s">
        <v>10</v>
      </c>
      <c r="C475" s="57"/>
      <c r="D475" s="52">
        <v>6098.9999999999991</v>
      </c>
      <c r="E475" s="52" t="str">
        <f t="shared" si="13"/>
        <v/>
      </c>
    </row>
    <row r="476" spans="1:5" hidden="1">
      <c r="A476" s="69" t="s">
        <v>680</v>
      </c>
      <c r="B476" s="50" t="s">
        <v>10</v>
      </c>
      <c r="C476" s="57"/>
      <c r="D476" s="52">
        <v>7827</v>
      </c>
      <c r="E476" s="52" t="str">
        <f t="shared" si="13"/>
        <v/>
      </c>
    </row>
    <row r="477" spans="1:5" hidden="1">
      <c r="A477" s="69" t="s">
        <v>681</v>
      </c>
      <c r="B477" s="50" t="s">
        <v>10</v>
      </c>
      <c r="C477" s="57"/>
      <c r="D477" s="52">
        <v>12456.000000000002</v>
      </c>
      <c r="E477" s="52" t="str">
        <f t="shared" si="13"/>
        <v/>
      </c>
    </row>
    <row r="478" spans="1:5" hidden="1">
      <c r="A478" s="69" t="s">
        <v>682</v>
      </c>
      <c r="B478" s="50" t="s">
        <v>10</v>
      </c>
      <c r="C478" s="57"/>
      <c r="D478" s="52">
        <v>156</v>
      </c>
      <c r="E478" s="52" t="str">
        <f t="shared" si="13"/>
        <v/>
      </c>
    </row>
    <row r="479" spans="1:5" hidden="1">
      <c r="A479" s="69" t="s">
        <v>683</v>
      </c>
      <c r="B479" s="50" t="s">
        <v>10</v>
      </c>
      <c r="C479" s="57"/>
      <c r="D479" s="52">
        <v>237</v>
      </c>
      <c r="E479" s="52" t="str">
        <f t="shared" si="13"/>
        <v/>
      </c>
    </row>
    <row r="480" spans="1:5" hidden="1">
      <c r="A480" s="69" t="s">
        <v>684</v>
      </c>
      <c r="B480" s="50" t="s">
        <v>10</v>
      </c>
      <c r="C480" s="57"/>
      <c r="D480" s="52">
        <v>303</v>
      </c>
      <c r="E480" s="52" t="str">
        <f t="shared" si="13"/>
        <v/>
      </c>
    </row>
    <row r="481" spans="1:5" hidden="1">
      <c r="A481" s="69" t="s">
        <v>685</v>
      </c>
      <c r="B481" s="50" t="s">
        <v>10</v>
      </c>
      <c r="C481" s="57"/>
      <c r="D481" s="52">
        <v>447</v>
      </c>
      <c r="E481" s="52" t="str">
        <f t="shared" si="13"/>
        <v/>
      </c>
    </row>
    <row r="482" spans="1:5" hidden="1">
      <c r="A482" s="69" t="s">
        <v>686</v>
      </c>
      <c r="B482" s="50" t="s">
        <v>10</v>
      </c>
      <c r="C482" s="57"/>
      <c r="D482" s="52">
        <v>918</v>
      </c>
      <c r="E482" s="52" t="str">
        <f t="shared" si="13"/>
        <v/>
      </c>
    </row>
    <row r="483" spans="1:5" hidden="1">
      <c r="A483" s="69" t="s">
        <v>687</v>
      </c>
      <c r="B483" s="50" t="s">
        <v>10</v>
      </c>
      <c r="C483" s="57"/>
      <c r="D483" s="52">
        <v>1188</v>
      </c>
      <c r="E483" s="52" t="str">
        <f t="shared" si="13"/>
        <v/>
      </c>
    </row>
    <row r="484" spans="1:5" hidden="1">
      <c r="A484" s="69" t="s">
        <v>688</v>
      </c>
      <c r="B484" s="50" t="s">
        <v>10</v>
      </c>
      <c r="C484" s="57"/>
      <c r="D484" s="52">
        <v>1967.9999999999998</v>
      </c>
      <c r="E484" s="52" t="str">
        <f t="shared" si="13"/>
        <v/>
      </c>
    </row>
    <row r="485" spans="1:5" hidden="1">
      <c r="A485" s="69" t="s">
        <v>689</v>
      </c>
      <c r="B485" s="50" t="s">
        <v>10</v>
      </c>
      <c r="C485" s="57"/>
      <c r="D485" s="52">
        <v>450</v>
      </c>
      <c r="E485" s="52" t="str">
        <f t="shared" si="13"/>
        <v/>
      </c>
    </row>
    <row r="486" spans="1:5" hidden="1">
      <c r="A486" s="69" t="s">
        <v>690</v>
      </c>
      <c r="B486" s="50" t="s">
        <v>10</v>
      </c>
      <c r="C486" s="57"/>
      <c r="D486" s="52">
        <v>550</v>
      </c>
      <c r="E486" s="52" t="str">
        <f t="shared" si="13"/>
        <v/>
      </c>
    </row>
    <row r="487" spans="1:5" hidden="1">
      <c r="A487" s="69" t="s">
        <v>691</v>
      </c>
      <c r="B487" s="50" t="s">
        <v>10</v>
      </c>
      <c r="C487" s="57"/>
      <c r="D487" s="52">
        <v>730</v>
      </c>
      <c r="E487" s="52" t="str">
        <f t="shared" si="13"/>
        <v/>
      </c>
    </row>
    <row r="488" spans="1:5" hidden="1">
      <c r="A488" s="69" t="s">
        <v>692</v>
      </c>
      <c r="B488" s="50" t="s">
        <v>10</v>
      </c>
      <c r="C488" s="57"/>
      <c r="D488" s="52">
        <v>890</v>
      </c>
      <c r="E488" s="52" t="str">
        <f t="shared" si="13"/>
        <v/>
      </c>
    </row>
    <row r="489" spans="1:5" hidden="1">
      <c r="A489" s="69" t="s">
        <v>693</v>
      </c>
      <c r="B489" s="50" t="s">
        <v>10</v>
      </c>
      <c r="C489" s="57"/>
      <c r="D489" s="52">
        <v>1540</v>
      </c>
      <c r="E489" s="52" t="str">
        <f t="shared" si="13"/>
        <v/>
      </c>
    </row>
    <row r="490" spans="1:5" hidden="1">
      <c r="A490" s="69" t="s">
        <v>694</v>
      </c>
      <c r="B490" s="50" t="s">
        <v>10</v>
      </c>
      <c r="C490" s="57"/>
      <c r="D490" s="52">
        <v>2670</v>
      </c>
      <c r="E490" s="52" t="str">
        <f t="shared" si="13"/>
        <v/>
      </c>
    </row>
    <row r="491" spans="1:5" hidden="1">
      <c r="A491" s="69" t="s">
        <v>695</v>
      </c>
      <c r="B491" s="50" t="s">
        <v>10</v>
      </c>
      <c r="C491" s="57"/>
      <c r="D491" s="52">
        <v>3294</v>
      </c>
      <c r="E491" s="52" t="str">
        <f t="shared" si="13"/>
        <v/>
      </c>
    </row>
    <row r="492" spans="1:5" hidden="1">
      <c r="A492" s="69" t="s">
        <v>696</v>
      </c>
      <c r="B492" s="50" t="s">
        <v>10</v>
      </c>
      <c r="C492" s="57"/>
      <c r="D492" s="52">
        <v>198</v>
      </c>
      <c r="E492" s="52" t="str">
        <f t="shared" si="13"/>
        <v/>
      </c>
    </row>
    <row r="493" spans="1:5" hidden="1">
      <c r="A493" s="69" t="s">
        <v>697</v>
      </c>
      <c r="B493" s="50" t="s">
        <v>10</v>
      </c>
      <c r="C493" s="57"/>
      <c r="D493" s="52">
        <v>264</v>
      </c>
      <c r="E493" s="52" t="str">
        <f t="shared" si="13"/>
        <v/>
      </c>
    </row>
    <row r="494" spans="1:5" hidden="1">
      <c r="A494" s="69" t="s">
        <v>698</v>
      </c>
      <c r="B494" s="50" t="s">
        <v>10</v>
      </c>
      <c r="C494" s="57"/>
      <c r="D494" s="52">
        <v>309</v>
      </c>
      <c r="E494" s="52" t="str">
        <f t="shared" si="13"/>
        <v/>
      </c>
    </row>
    <row r="495" spans="1:5" hidden="1">
      <c r="A495" s="69" t="s">
        <v>699</v>
      </c>
      <c r="B495" s="50" t="s">
        <v>10</v>
      </c>
      <c r="C495" s="57"/>
      <c r="D495" s="52">
        <v>483.00000000000006</v>
      </c>
      <c r="E495" s="52" t="str">
        <f t="shared" si="13"/>
        <v/>
      </c>
    </row>
    <row r="496" spans="1:5" hidden="1">
      <c r="A496" s="69" t="s">
        <v>700</v>
      </c>
      <c r="B496" s="50" t="s">
        <v>10</v>
      </c>
      <c r="C496" s="57"/>
      <c r="D496" s="52">
        <v>915</v>
      </c>
      <c r="E496" s="52" t="str">
        <f t="shared" si="13"/>
        <v/>
      </c>
    </row>
    <row r="497" spans="1:5" hidden="1">
      <c r="A497" s="69" t="s">
        <v>701</v>
      </c>
      <c r="B497" s="50" t="s">
        <v>10</v>
      </c>
      <c r="C497" s="57"/>
      <c r="D497" s="52">
        <v>1848</v>
      </c>
      <c r="E497" s="52" t="str">
        <f t="shared" si="13"/>
        <v/>
      </c>
    </row>
    <row r="498" spans="1:5" hidden="1">
      <c r="A498" s="69" t="s">
        <v>702</v>
      </c>
      <c r="B498" s="50" t="s">
        <v>10</v>
      </c>
      <c r="C498" s="57"/>
      <c r="D498" s="52">
        <v>2793</v>
      </c>
      <c r="E498" s="52" t="str">
        <f t="shared" si="13"/>
        <v/>
      </c>
    </row>
    <row r="499" spans="1:5" hidden="1">
      <c r="A499" s="69" t="s">
        <v>703</v>
      </c>
      <c r="B499" s="50" t="s">
        <v>10</v>
      </c>
      <c r="C499" s="57"/>
      <c r="D499" s="52">
        <v>90</v>
      </c>
      <c r="E499" s="52" t="str">
        <f t="shared" si="13"/>
        <v/>
      </c>
    </row>
    <row r="500" spans="1:5" hidden="1">
      <c r="A500" s="69" t="s">
        <v>704</v>
      </c>
      <c r="B500" s="50" t="s">
        <v>10</v>
      </c>
      <c r="C500" s="57"/>
      <c r="D500" s="52">
        <v>120</v>
      </c>
      <c r="E500" s="52" t="str">
        <f t="shared" si="13"/>
        <v/>
      </c>
    </row>
    <row r="501" spans="1:5" hidden="1">
      <c r="A501" s="69" t="s">
        <v>705</v>
      </c>
      <c r="B501" s="50" t="s">
        <v>10</v>
      </c>
      <c r="C501" s="57"/>
      <c r="D501" s="52">
        <v>138</v>
      </c>
      <c r="E501" s="52" t="str">
        <f t="shared" si="13"/>
        <v/>
      </c>
    </row>
    <row r="502" spans="1:5" hidden="1">
      <c r="A502" s="69" t="s">
        <v>706</v>
      </c>
      <c r="B502" s="50" t="s">
        <v>10</v>
      </c>
      <c r="C502" s="57"/>
      <c r="D502" s="52">
        <v>177</v>
      </c>
      <c r="E502" s="52" t="str">
        <f t="shared" si="13"/>
        <v/>
      </c>
    </row>
    <row r="503" spans="1:5" hidden="1">
      <c r="A503" s="69" t="s">
        <v>707</v>
      </c>
      <c r="B503" s="50" t="s">
        <v>10</v>
      </c>
      <c r="C503" s="57"/>
      <c r="D503" s="52">
        <v>177</v>
      </c>
      <c r="E503" s="52" t="str">
        <f t="shared" si="13"/>
        <v/>
      </c>
    </row>
    <row r="504" spans="1:5" hidden="1">
      <c r="A504" s="69" t="s">
        <v>708</v>
      </c>
      <c r="B504" s="50" t="s">
        <v>10</v>
      </c>
      <c r="C504" s="57"/>
      <c r="D504" s="52">
        <v>168.00000000000003</v>
      </c>
      <c r="E504" s="52" t="str">
        <f t="shared" si="13"/>
        <v/>
      </c>
    </row>
    <row r="505" spans="1:5" hidden="1">
      <c r="A505" s="69" t="s">
        <v>709</v>
      </c>
      <c r="B505" s="50" t="s">
        <v>10</v>
      </c>
      <c r="C505" s="57"/>
      <c r="D505" s="52">
        <v>240</v>
      </c>
      <c r="E505" s="52" t="str">
        <f t="shared" si="13"/>
        <v/>
      </c>
    </row>
    <row r="506" spans="1:5" hidden="1">
      <c r="A506" s="69" t="s">
        <v>710</v>
      </c>
      <c r="B506" s="50" t="s">
        <v>10</v>
      </c>
      <c r="C506" s="57"/>
      <c r="D506" s="52">
        <v>243.00000000000003</v>
      </c>
      <c r="E506" s="52" t="str">
        <f t="shared" si="13"/>
        <v/>
      </c>
    </row>
    <row r="507" spans="1:5" hidden="1">
      <c r="A507" s="69" t="s">
        <v>711</v>
      </c>
      <c r="B507" s="50" t="s">
        <v>10</v>
      </c>
      <c r="C507" s="57"/>
      <c r="D507" s="52">
        <v>243.00000000000003</v>
      </c>
      <c r="E507" s="52" t="str">
        <f t="shared" si="13"/>
        <v/>
      </c>
    </row>
    <row r="508" spans="1:5" hidden="1">
      <c r="A508" s="69" t="s">
        <v>712</v>
      </c>
      <c r="B508" s="50" t="s">
        <v>10</v>
      </c>
      <c r="C508" s="57"/>
      <c r="D508" s="52">
        <v>228</v>
      </c>
      <c r="E508" s="52" t="str">
        <f t="shared" ref="E508:E566" si="14">IF(C508=0,"",C508*D508)</f>
        <v/>
      </c>
    </row>
    <row r="509" spans="1:5" hidden="1">
      <c r="A509" s="69" t="s">
        <v>713</v>
      </c>
      <c r="B509" s="50" t="s">
        <v>10</v>
      </c>
      <c r="C509" s="57"/>
      <c r="D509" s="52">
        <v>318</v>
      </c>
      <c r="E509" s="52" t="str">
        <f t="shared" si="14"/>
        <v/>
      </c>
    </row>
    <row r="510" spans="1:5" hidden="1">
      <c r="A510" s="69" t="s">
        <v>714</v>
      </c>
      <c r="B510" s="50" t="s">
        <v>10</v>
      </c>
      <c r="C510" s="57"/>
      <c r="D510" s="52">
        <v>318</v>
      </c>
      <c r="E510" s="52" t="str">
        <f t="shared" si="14"/>
        <v/>
      </c>
    </row>
    <row r="511" spans="1:5" hidden="1">
      <c r="A511" s="69" t="s">
        <v>715</v>
      </c>
      <c r="B511" s="50" t="s">
        <v>10</v>
      </c>
      <c r="C511" s="57"/>
      <c r="D511" s="52">
        <v>405</v>
      </c>
      <c r="E511" s="52" t="str">
        <f t="shared" si="14"/>
        <v/>
      </c>
    </row>
    <row r="512" spans="1:5" hidden="1">
      <c r="A512" s="69" t="s">
        <v>716</v>
      </c>
      <c r="B512" s="50" t="s">
        <v>10</v>
      </c>
      <c r="C512" s="57"/>
      <c r="D512" s="52">
        <v>477</v>
      </c>
      <c r="E512" s="52" t="str">
        <f t="shared" si="14"/>
        <v/>
      </c>
    </row>
    <row r="513" spans="1:5" hidden="1">
      <c r="A513" s="69" t="s">
        <v>717</v>
      </c>
      <c r="B513" s="50" t="s">
        <v>10</v>
      </c>
      <c r="C513" s="57"/>
      <c r="D513" s="52">
        <v>477</v>
      </c>
      <c r="E513" s="52" t="str">
        <f t="shared" si="14"/>
        <v/>
      </c>
    </row>
    <row r="514" spans="1:5" hidden="1">
      <c r="A514" s="69" t="s">
        <v>718</v>
      </c>
      <c r="B514" s="50" t="s">
        <v>10</v>
      </c>
      <c r="C514" s="57"/>
      <c r="D514" s="52">
        <v>663</v>
      </c>
      <c r="E514" s="52" t="str">
        <f t="shared" si="14"/>
        <v/>
      </c>
    </row>
    <row r="515" spans="1:5" hidden="1">
      <c r="A515" s="69" t="s">
        <v>719</v>
      </c>
      <c r="B515" s="50" t="s">
        <v>10</v>
      </c>
      <c r="C515" s="57"/>
      <c r="D515" s="52">
        <v>765</v>
      </c>
      <c r="E515" s="52" t="str">
        <f t="shared" si="14"/>
        <v/>
      </c>
    </row>
    <row r="516" spans="1:5" hidden="1">
      <c r="A516" s="69" t="s">
        <v>720</v>
      </c>
      <c r="B516" s="50" t="s">
        <v>10</v>
      </c>
      <c r="C516" s="57"/>
      <c r="D516" s="52">
        <v>765</v>
      </c>
      <c r="E516" s="52" t="str">
        <f t="shared" si="14"/>
        <v/>
      </c>
    </row>
    <row r="517" spans="1:5" hidden="1">
      <c r="A517" s="69" t="s">
        <v>721</v>
      </c>
      <c r="B517" s="50" t="s">
        <v>10</v>
      </c>
      <c r="C517" s="57"/>
      <c r="D517" s="52">
        <v>1278</v>
      </c>
      <c r="E517" s="52" t="str">
        <f t="shared" si="14"/>
        <v/>
      </c>
    </row>
    <row r="518" spans="1:5" hidden="1">
      <c r="A518" s="69" t="s">
        <v>722</v>
      </c>
      <c r="B518" s="50" t="s">
        <v>10</v>
      </c>
      <c r="C518" s="57"/>
      <c r="D518" s="52">
        <v>1452</v>
      </c>
      <c r="E518" s="52" t="str">
        <f t="shared" si="14"/>
        <v/>
      </c>
    </row>
    <row r="519" spans="1:5" hidden="1">
      <c r="A519" s="69" t="s">
        <v>723</v>
      </c>
      <c r="B519" s="50" t="s">
        <v>10</v>
      </c>
      <c r="C519" s="57"/>
      <c r="D519" s="52">
        <v>1470</v>
      </c>
      <c r="E519" s="52" t="str">
        <f t="shared" si="14"/>
        <v/>
      </c>
    </row>
    <row r="520" spans="1:5" hidden="1">
      <c r="A520" s="69" t="s">
        <v>724</v>
      </c>
      <c r="B520" s="50" t="s">
        <v>10</v>
      </c>
      <c r="C520" s="57"/>
      <c r="D520" s="52">
        <v>602.99999999999989</v>
      </c>
      <c r="E520" s="52" t="str">
        <f t="shared" si="14"/>
        <v/>
      </c>
    </row>
    <row r="521" spans="1:5" hidden="1">
      <c r="A521" s="69" t="s">
        <v>725</v>
      </c>
      <c r="B521" s="50" t="s">
        <v>10</v>
      </c>
      <c r="C521" s="57"/>
      <c r="D521" s="52">
        <v>723</v>
      </c>
      <c r="E521" s="52" t="str">
        <f t="shared" si="14"/>
        <v/>
      </c>
    </row>
    <row r="522" spans="1:5" hidden="1">
      <c r="A522" s="69" t="s">
        <v>726</v>
      </c>
      <c r="B522" s="50" t="s">
        <v>10</v>
      </c>
      <c r="C522" s="57"/>
      <c r="D522" s="52">
        <v>888</v>
      </c>
      <c r="E522" s="52" t="str">
        <f t="shared" si="14"/>
        <v/>
      </c>
    </row>
    <row r="523" spans="1:5" hidden="1">
      <c r="A523" s="69" t="s">
        <v>727</v>
      </c>
      <c r="B523" s="50" t="s">
        <v>10</v>
      </c>
      <c r="C523" s="57"/>
      <c r="D523" s="52">
        <v>1296</v>
      </c>
      <c r="E523" s="52" t="str">
        <f t="shared" si="14"/>
        <v/>
      </c>
    </row>
    <row r="524" spans="1:5" hidden="1">
      <c r="A524" s="69" t="s">
        <v>728</v>
      </c>
      <c r="B524" s="50" t="s">
        <v>10</v>
      </c>
      <c r="C524" s="57"/>
      <c r="D524" s="52">
        <v>3765</v>
      </c>
      <c r="E524" s="52" t="str">
        <f t="shared" si="14"/>
        <v/>
      </c>
    </row>
    <row r="525" spans="1:5" hidden="1">
      <c r="A525" s="69" t="s">
        <v>729</v>
      </c>
      <c r="B525" s="50" t="s">
        <v>10</v>
      </c>
      <c r="C525" s="57"/>
      <c r="D525" s="52">
        <v>4980</v>
      </c>
      <c r="E525" s="52" t="str">
        <f t="shared" si="14"/>
        <v/>
      </c>
    </row>
    <row r="526" spans="1:5" hidden="1">
      <c r="A526" s="69" t="s">
        <v>730</v>
      </c>
      <c r="B526" s="50" t="s">
        <v>10</v>
      </c>
      <c r="C526" s="57"/>
      <c r="D526" s="52">
        <v>7281</v>
      </c>
      <c r="E526" s="52" t="str">
        <f t="shared" si="14"/>
        <v/>
      </c>
    </row>
    <row r="527" spans="1:5" hidden="1">
      <c r="A527" s="69" t="s">
        <v>731</v>
      </c>
      <c r="B527" s="50" t="s">
        <v>10</v>
      </c>
      <c r="C527" s="57"/>
      <c r="D527" s="52">
        <v>681</v>
      </c>
      <c r="E527" s="52" t="str">
        <f t="shared" si="14"/>
        <v/>
      </c>
    </row>
    <row r="528" spans="1:5" hidden="1">
      <c r="A528" s="69" t="s">
        <v>732</v>
      </c>
      <c r="B528" s="50" t="s">
        <v>10</v>
      </c>
      <c r="C528" s="57"/>
      <c r="D528" s="52">
        <v>837</v>
      </c>
      <c r="E528" s="52" t="str">
        <f t="shared" si="14"/>
        <v/>
      </c>
    </row>
    <row r="529" spans="1:5" hidden="1">
      <c r="A529" s="69" t="s">
        <v>733</v>
      </c>
      <c r="B529" s="50" t="s">
        <v>10</v>
      </c>
      <c r="C529" s="57"/>
      <c r="D529" s="52">
        <v>921</v>
      </c>
      <c r="E529" s="52" t="str">
        <f t="shared" si="14"/>
        <v/>
      </c>
    </row>
    <row r="530" spans="1:5" hidden="1">
      <c r="A530" s="69" t="s">
        <v>734</v>
      </c>
      <c r="B530" s="50" t="s">
        <v>10</v>
      </c>
      <c r="C530" s="57"/>
      <c r="D530" s="52">
        <v>1488</v>
      </c>
      <c r="E530" s="52" t="str">
        <f t="shared" si="14"/>
        <v/>
      </c>
    </row>
    <row r="531" spans="1:5" hidden="1">
      <c r="A531" s="69" t="s">
        <v>735</v>
      </c>
      <c r="B531" s="50" t="s">
        <v>10</v>
      </c>
      <c r="C531" s="57"/>
      <c r="D531" s="52">
        <v>4061.9999999999995</v>
      </c>
      <c r="E531" s="52" t="str">
        <f t="shared" si="14"/>
        <v/>
      </c>
    </row>
    <row r="532" spans="1:5" hidden="1">
      <c r="A532" s="69" t="s">
        <v>736</v>
      </c>
      <c r="B532" s="50" t="s">
        <v>10</v>
      </c>
      <c r="C532" s="57"/>
      <c r="D532" s="52">
        <v>5331</v>
      </c>
      <c r="E532" s="52" t="str">
        <f t="shared" si="14"/>
        <v/>
      </c>
    </row>
    <row r="533" spans="1:5" hidden="1">
      <c r="A533" s="69" t="s">
        <v>737</v>
      </c>
      <c r="B533" s="50" t="s">
        <v>10</v>
      </c>
      <c r="C533" s="57"/>
      <c r="D533" s="52">
        <v>2409</v>
      </c>
      <c r="E533" s="52" t="str">
        <f t="shared" si="14"/>
        <v/>
      </c>
    </row>
    <row r="534" spans="1:5" hidden="1">
      <c r="A534" s="69" t="s">
        <v>738</v>
      </c>
      <c r="B534" s="50" t="s">
        <v>10</v>
      </c>
      <c r="C534" s="57"/>
      <c r="D534" s="52">
        <v>2790</v>
      </c>
      <c r="E534" s="52" t="str">
        <f t="shared" si="14"/>
        <v/>
      </c>
    </row>
    <row r="535" spans="1:5" hidden="1">
      <c r="A535" s="69" t="s">
        <v>739</v>
      </c>
      <c r="B535" s="50" t="s">
        <v>10</v>
      </c>
      <c r="C535" s="57"/>
      <c r="D535" s="52">
        <v>3761.9999999999995</v>
      </c>
      <c r="E535" s="52" t="str">
        <f t="shared" si="14"/>
        <v/>
      </c>
    </row>
    <row r="536" spans="1:5" hidden="1">
      <c r="A536" s="69" t="s">
        <v>740</v>
      </c>
      <c r="B536" s="50" t="s">
        <v>10</v>
      </c>
      <c r="C536" s="57"/>
      <c r="D536" s="52">
        <v>5123.9999999999991</v>
      </c>
      <c r="E536" s="52" t="str">
        <f t="shared" si="14"/>
        <v/>
      </c>
    </row>
    <row r="537" spans="1:5" hidden="1">
      <c r="A537" s="69" t="s">
        <v>741</v>
      </c>
      <c r="B537" s="50" t="s">
        <v>10</v>
      </c>
      <c r="C537" s="57"/>
      <c r="D537" s="52">
        <v>16143</v>
      </c>
      <c r="E537" s="52" t="str">
        <f t="shared" si="14"/>
        <v/>
      </c>
    </row>
    <row r="538" spans="1:5" hidden="1">
      <c r="A538" s="69" t="s">
        <v>742</v>
      </c>
      <c r="B538" s="50" t="s">
        <v>10</v>
      </c>
      <c r="C538" s="57"/>
      <c r="D538" s="52">
        <v>23469</v>
      </c>
      <c r="E538" s="52" t="str">
        <f t="shared" si="14"/>
        <v/>
      </c>
    </row>
    <row r="539" spans="1:5" hidden="1">
      <c r="A539" s="69" t="s">
        <v>743</v>
      </c>
      <c r="B539" s="50" t="s">
        <v>10</v>
      </c>
      <c r="C539" s="57"/>
      <c r="D539" s="52">
        <v>41958.000000000007</v>
      </c>
      <c r="E539" s="52" t="str">
        <f t="shared" si="14"/>
        <v/>
      </c>
    </row>
    <row r="540" spans="1:5" hidden="1">
      <c r="A540" s="70" t="s">
        <v>744</v>
      </c>
      <c r="B540" s="50" t="s">
        <v>10</v>
      </c>
      <c r="C540" s="57"/>
      <c r="D540" s="52">
        <v>2313</v>
      </c>
      <c r="E540" s="52" t="str">
        <f t="shared" si="14"/>
        <v/>
      </c>
    </row>
    <row r="541" spans="1:5" hidden="1">
      <c r="A541" s="70" t="s">
        <v>745</v>
      </c>
      <c r="B541" s="50" t="s">
        <v>10</v>
      </c>
      <c r="C541" s="57"/>
      <c r="D541" s="52">
        <v>2844</v>
      </c>
      <c r="E541" s="52" t="str">
        <f t="shared" si="14"/>
        <v/>
      </c>
    </row>
    <row r="542" spans="1:5" hidden="1">
      <c r="A542" s="70" t="s">
        <v>746</v>
      </c>
      <c r="B542" s="50" t="s">
        <v>10</v>
      </c>
      <c r="C542" s="57"/>
      <c r="D542" s="52">
        <v>3783</v>
      </c>
      <c r="E542" s="52" t="str">
        <f t="shared" si="14"/>
        <v/>
      </c>
    </row>
    <row r="543" spans="1:5" hidden="1">
      <c r="A543" s="70" t="s">
        <v>747</v>
      </c>
      <c r="B543" s="50" t="s">
        <v>10</v>
      </c>
      <c r="C543" s="57"/>
      <c r="D543" s="52">
        <v>5328.0000000000009</v>
      </c>
      <c r="E543" s="52" t="str">
        <f t="shared" si="14"/>
        <v/>
      </c>
    </row>
    <row r="544" spans="1:5" hidden="1">
      <c r="A544" s="70" t="s">
        <v>748</v>
      </c>
      <c r="B544" s="50" t="s">
        <v>10</v>
      </c>
      <c r="C544" s="57"/>
      <c r="D544" s="52">
        <v>11532</v>
      </c>
      <c r="E544" s="52" t="str">
        <f t="shared" si="14"/>
        <v/>
      </c>
    </row>
    <row r="545" spans="1:5" hidden="1">
      <c r="A545" s="70" t="s">
        <v>749</v>
      </c>
      <c r="B545" s="50" t="s">
        <v>10</v>
      </c>
      <c r="C545" s="57"/>
      <c r="D545" s="52">
        <v>15240</v>
      </c>
      <c r="E545" s="52" t="str">
        <f t="shared" si="14"/>
        <v/>
      </c>
    </row>
    <row r="546" spans="1:5" hidden="1">
      <c r="A546" s="70" t="s">
        <v>750</v>
      </c>
      <c r="B546" s="50" t="s">
        <v>10</v>
      </c>
      <c r="C546" s="57"/>
      <c r="D546" s="52">
        <v>19602</v>
      </c>
      <c r="E546" s="52" t="str">
        <f t="shared" si="14"/>
        <v/>
      </c>
    </row>
    <row r="547" spans="1:5" hidden="1">
      <c r="A547" s="70" t="s">
        <v>751</v>
      </c>
      <c r="B547" s="50" t="s">
        <v>10</v>
      </c>
      <c r="C547" s="57"/>
      <c r="D547" s="52">
        <v>22857</v>
      </c>
      <c r="E547" s="52" t="str">
        <f t="shared" si="14"/>
        <v/>
      </c>
    </row>
    <row r="548" spans="1:5" hidden="1">
      <c r="A548" s="70" t="s">
        <v>752</v>
      </c>
      <c r="B548" s="50" t="s">
        <v>10</v>
      </c>
      <c r="C548" s="57"/>
      <c r="D548" s="52">
        <v>25374</v>
      </c>
      <c r="E548" s="52" t="str">
        <f t="shared" si="14"/>
        <v/>
      </c>
    </row>
    <row r="549" spans="1:5" hidden="1">
      <c r="A549" s="69" t="s">
        <v>753</v>
      </c>
      <c r="B549" s="50" t="s">
        <v>10</v>
      </c>
      <c r="C549" s="57"/>
      <c r="D549" s="52">
        <v>5500</v>
      </c>
      <c r="E549" s="52" t="str">
        <f t="shared" si="14"/>
        <v/>
      </c>
    </row>
    <row r="550" spans="1:5" hidden="1">
      <c r="A550" s="69" t="s">
        <v>754</v>
      </c>
      <c r="B550" s="50" t="s">
        <v>10</v>
      </c>
      <c r="C550" s="57"/>
      <c r="D550" s="52">
        <v>3120</v>
      </c>
      <c r="E550" s="52" t="str">
        <f t="shared" si="14"/>
        <v/>
      </c>
    </row>
    <row r="551" spans="1:5" hidden="1">
      <c r="A551" s="71" t="s">
        <v>755</v>
      </c>
      <c r="B551" s="50" t="s">
        <v>10</v>
      </c>
      <c r="C551" s="57"/>
      <c r="D551" s="52">
        <v>2826</v>
      </c>
      <c r="E551" s="52" t="str">
        <f t="shared" si="14"/>
        <v/>
      </c>
    </row>
    <row r="552" spans="1:5" hidden="1">
      <c r="A552" s="71" t="s">
        <v>756</v>
      </c>
      <c r="B552" s="50" t="s">
        <v>10</v>
      </c>
      <c r="C552" s="57"/>
      <c r="D552" s="52">
        <v>2995</v>
      </c>
      <c r="E552" s="52" t="str">
        <f t="shared" si="14"/>
        <v/>
      </c>
    </row>
    <row r="553" spans="1:5" hidden="1">
      <c r="A553" s="69" t="s">
        <v>757</v>
      </c>
      <c r="B553" s="50" t="s">
        <v>10</v>
      </c>
      <c r="C553" s="57"/>
      <c r="D553" s="52">
        <v>128.1</v>
      </c>
      <c r="E553" s="52" t="str">
        <f t="shared" si="14"/>
        <v/>
      </c>
    </row>
    <row r="554" spans="1:5" hidden="1">
      <c r="A554" s="69" t="s">
        <v>758</v>
      </c>
      <c r="B554" s="50" t="s">
        <v>10</v>
      </c>
      <c r="C554" s="57"/>
      <c r="D554" s="52">
        <v>437.85</v>
      </c>
      <c r="E554" s="52" t="str">
        <f t="shared" si="14"/>
        <v/>
      </c>
    </row>
    <row r="555" spans="1:5" hidden="1">
      <c r="A555" s="69" t="s">
        <v>759</v>
      </c>
      <c r="B555" s="50" t="s">
        <v>10</v>
      </c>
      <c r="C555" s="57"/>
      <c r="D555" s="52">
        <v>260.39999999999998</v>
      </c>
      <c r="E555" s="52" t="str">
        <f t="shared" si="14"/>
        <v/>
      </c>
    </row>
    <row r="556" spans="1:5" hidden="1">
      <c r="A556" s="69" t="s">
        <v>760</v>
      </c>
      <c r="B556" s="50" t="s">
        <v>10</v>
      </c>
      <c r="C556" s="57"/>
      <c r="D556" s="52">
        <v>284.55</v>
      </c>
      <c r="E556" s="52" t="str">
        <f t="shared" si="14"/>
        <v/>
      </c>
    </row>
    <row r="557" spans="1:5" hidden="1">
      <c r="A557" s="69" t="s">
        <v>761</v>
      </c>
      <c r="B557" s="50" t="s">
        <v>10</v>
      </c>
      <c r="C557" s="57"/>
      <c r="D557" s="52">
        <v>360.15</v>
      </c>
      <c r="E557" s="52" t="str">
        <f t="shared" si="14"/>
        <v/>
      </c>
    </row>
    <row r="558" spans="1:5" hidden="1">
      <c r="A558" s="69" t="s">
        <v>762</v>
      </c>
      <c r="B558" s="50" t="s">
        <v>10</v>
      </c>
      <c r="C558" s="57"/>
      <c r="D558" s="52">
        <v>498.75</v>
      </c>
      <c r="E558" s="52" t="str">
        <f t="shared" si="14"/>
        <v/>
      </c>
    </row>
    <row r="559" spans="1:5" hidden="1">
      <c r="A559" s="69" t="s">
        <v>763</v>
      </c>
      <c r="B559" s="50" t="s">
        <v>10</v>
      </c>
      <c r="C559" s="57"/>
      <c r="D559" s="52">
        <v>648.9</v>
      </c>
      <c r="E559" s="52" t="str">
        <f t="shared" si="14"/>
        <v/>
      </c>
    </row>
    <row r="560" spans="1:5" hidden="1">
      <c r="A560" s="69" t="s">
        <v>764</v>
      </c>
      <c r="B560" s="50" t="s">
        <v>10</v>
      </c>
      <c r="C560" s="57"/>
      <c r="D560" s="52">
        <v>721.35</v>
      </c>
      <c r="E560" s="52" t="str">
        <f t="shared" si="14"/>
        <v/>
      </c>
    </row>
    <row r="561" spans="1:5" hidden="1">
      <c r="A561" s="69" t="s">
        <v>272</v>
      </c>
      <c r="B561" s="50" t="s">
        <v>10</v>
      </c>
      <c r="C561" s="57"/>
      <c r="D561" s="52">
        <v>0</v>
      </c>
      <c r="E561" s="52" t="str">
        <f t="shared" si="14"/>
        <v/>
      </c>
    </row>
    <row r="562" spans="1:5" hidden="1">
      <c r="A562" s="69" t="s">
        <v>272</v>
      </c>
      <c r="B562" s="50" t="s">
        <v>10</v>
      </c>
      <c r="C562" s="57"/>
      <c r="D562" s="52">
        <v>0</v>
      </c>
      <c r="E562" s="52" t="str">
        <f t="shared" si="14"/>
        <v/>
      </c>
    </row>
    <row r="563" spans="1:5" hidden="1">
      <c r="A563" s="69" t="s">
        <v>272</v>
      </c>
      <c r="B563" s="50" t="s">
        <v>10</v>
      </c>
      <c r="C563" s="57"/>
      <c r="D563" s="52">
        <v>0</v>
      </c>
      <c r="E563" s="52" t="str">
        <f t="shared" si="14"/>
        <v/>
      </c>
    </row>
    <row r="564" spans="1:5" hidden="1">
      <c r="A564" s="69" t="s">
        <v>272</v>
      </c>
      <c r="B564" s="50" t="s">
        <v>10</v>
      </c>
      <c r="C564" s="57"/>
      <c r="D564" s="52">
        <v>0</v>
      </c>
      <c r="E564" s="52" t="str">
        <f t="shared" si="14"/>
        <v/>
      </c>
    </row>
    <row r="565" spans="1:5" hidden="1">
      <c r="A565" s="69" t="s">
        <v>272</v>
      </c>
      <c r="B565" s="50" t="s">
        <v>10</v>
      </c>
      <c r="C565" s="57"/>
      <c r="D565" s="52">
        <v>0</v>
      </c>
      <c r="E565" s="52" t="str">
        <f t="shared" si="14"/>
        <v/>
      </c>
    </row>
    <row r="566" spans="1:5" hidden="1">
      <c r="A566" s="69" t="s">
        <v>272</v>
      </c>
      <c r="B566" s="50" t="s">
        <v>10</v>
      </c>
      <c r="C566" s="57"/>
      <c r="D566" s="52">
        <v>0</v>
      </c>
      <c r="E566" s="52" t="str">
        <f t="shared" si="14"/>
        <v/>
      </c>
    </row>
    <row r="567" spans="1:5">
      <c r="C567" s="63">
        <f>IF(SUM(C569:C584)=0,"",1)</f>
        <v>1</v>
      </c>
    </row>
    <row r="568" spans="1:5">
      <c r="A568" s="72" t="s">
        <v>765</v>
      </c>
      <c r="C568" s="63">
        <f>IF(SUM(C569:C584)=0,"",1)</f>
        <v>1</v>
      </c>
    </row>
    <row r="569" spans="1:5">
      <c r="A569" s="56" t="s">
        <v>766</v>
      </c>
      <c r="B569" s="50" t="s">
        <v>10</v>
      </c>
      <c r="C569" s="57">
        <v>10</v>
      </c>
      <c r="D569" s="52">
        <v>0</v>
      </c>
      <c r="E569" s="52">
        <f t="shared" ref="E569:E584" si="15">IF(C569=0,"",C569*D569)</f>
        <v>0</v>
      </c>
    </row>
    <row r="570" spans="1:5" hidden="1">
      <c r="A570" s="56" t="s">
        <v>767</v>
      </c>
      <c r="B570" s="50" t="s">
        <v>10</v>
      </c>
      <c r="C570" s="57"/>
      <c r="D570" s="52">
        <v>1980</v>
      </c>
      <c r="E570" s="52" t="str">
        <f t="shared" si="15"/>
        <v/>
      </c>
    </row>
    <row r="571" spans="1:5" hidden="1">
      <c r="A571" s="56" t="s">
        <v>768</v>
      </c>
      <c r="B571" s="50" t="s">
        <v>10</v>
      </c>
      <c r="C571" s="57"/>
      <c r="D571" s="52">
        <v>2950</v>
      </c>
      <c r="E571" s="52" t="str">
        <f t="shared" si="15"/>
        <v/>
      </c>
    </row>
    <row r="572" spans="1:5" hidden="1">
      <c r="A572" s="56" t="s">
        <v>769</v>
      </c>
      <c r="B572" s="50" t="s">
        <v>10</v>
      </c>
      <c r="C572" s="57"/>
      <c r="D572" s="52">
        <v>5800</v>
      </c>
      <c r="E572" s="52" t="str">
        <f t="shared" si="15"/>
        <v/>
      </c>
    </row>
    <row r="573" spans="1:5" hidden="1">
      <c r="A573" s="56" t="s">
        <v>770</v>
      </c>
      <c r="B573" s="50" t="s">
        <v>10</v>
      </c>
      <c r="C573" s="57"/>
      <c r="D573" s="52">
        <v>6210</v>
      </c>
      <c r="E573" s="52" t="str">
        <f t="shared" si="15"/>
        <v/>
      </c>
    </row>
    <row r="574" spans="1:5" hidden="1">
      <c r="A574" s="56" t="s">
        <v>771</v>
      </c>
      <c r="B574" s="50" t="s">
        <v>10</v>
      </c>
      <c r="C574" s="57"/>
      <c r="D574" s="52">
        <v>1560</v>
      </c>
      <c r="E574" s="52" t="str">
        <f t="shared" si="15"/>
        <v/>
      </c>
    </row>
    <row r="575" spans="1:5" hidden="1">
      <c r="A575" s="56" t="s">
        <v>772</v>
      </c>
      <c r="B575" s="50" t="s">
        <v>10</v>
      </c>
      <c r="C575" s="57"/>
      <c r="D575" s="52">
        <v>2130</v>
      </c>
      <c r="E575" s="52" t="str">
        <f t="shared" si="15"/>
        <v/>
      </c>
    </row>
    <row r="576" spans="1:5" hidden="1">
      <c r="A576" s="56" t="s">
        <v>773</v>
      </c>
      <c r="B576" s="50" t="s">
        <v>10</v>
      </c>
      <c r="C576" s="57"/>
      <c r="D576" s="52">
        <v>3450</v>
      </c>
      <c r="E576" s="52" t="str">
        <f t="shared" si="15"/>
        <v/>
      </c>
    </row>
    <row r="577" spans="1:5" hidden="1">
      <c r="A577" s="56" t="s">
        <v>774</v>
      </c>
      <c r="B577" s="50" t="s">
        <v>10</v>
      </c>
      <c r="C577" s="57"/>
      <c r="D577" s="52">
        <v>3890</v>
      </c>
      <c r="E577" s="52" t="str">
        <f t="shared" si="15"/>
        <v/>
      </c>
    </row>
    <row r="578" spans="1:5" hidden="1">
      <c r="A578" s="56" t="s">
        <v>775</v>
      </c>
      <c r="B578" s="50" t="s">
        <v>10</v>
      </c>
      <c r="C578" s="57"/>
      <c r="D578" s="52">
        <v>47400</v>
      </c>
      <c r="E578" s="52" t="str">
        <f t="shared" si="15"/>
        <v/>
      </c>
    </row>
    <row r="579" spans="1:5" hidden="1">
      <c r="A579" s="56" t="s">
        <v>776</v>
      </c>
      <c r="B579" s="50" t="s">
        <v>10</v>
      </c>
      <c r="C579" s="57"/>
      <c r="D579" s="52">
        <v>56100</v>
      </c>
      <c r="E579" s="52" t="str">
        <f t="shared" si="15"/>
        <v/>
      </c>
    </row>
    <row r="580" spans="1:5" hidden="1">
      <c r="A580" s="56" t="s">
        <v>777</v>
      </c>
      <c r="B580" s="50" t="s">
        <v>10</v>
      </c>
      <c r="C580" s="57"/>
      <c r="D580" s="52">
        <v>61200</v>
      </c>
      <c r="E580" s="52" t="str">
        <f t="shared" si="15"/>
        <v/>
      </c>
    </row>
    <row r="581" spans="1:5" hidden="1">
      <c r="A581" s="56" t="s">
        <v>778</v>
      </c>
      <c r="B581" s="50" t="s">
        <v>10</v>
      </c>
      <c r="C581" s="57"/>
      <c r="D581" s="52">
        <v>8200</v>
      </c>
      <c r="E581" s="52" t="str">
        <f t="shared" si="15"/>
        <v/>
      </c>
    </row>
    <row r="582" spans="1:5" hidden="1">
      <c r="A582" s="56" t="s">
        <v>272</v>
      </c>
      <c r="B582" s="50" t="s">
        <v>10</v>
      </c>
      <c r="C582" s="57"/>
      <c r="D582" s="52">
        <v>0</v>
      </c>
      <c r="E582" s="52" t="str">
        <f t="shared" si="15"/>
        <v/>
      </c>
    </row>
    <row r="583" spans="1:5" hidden="1">
      <c r="A583" s="56" t="s">
        <v>272</v>
      </c>
      <c r="C583" s="57"/>
      <c r="D583" s="52">
        <v>0</v>
      </c>
      <c r="E583" s="52" t="str">
        <f t="shared" si="15"/>
        <v/>
      </c>
    </row>
    <row r="584" spans="1:5" hidden="1">
      <c r="A584" s="56" t="s">
        <v>272</v>
      </c>
      <c r="C584" s="57"/>
      <c r="D584" s="52">
        <v>0</v>
      </c>
      <c r="E584" s="52" t="str">
        <f t="shared" si="15"/>
        <v/>
      </c>
    </row>
    <row r="585" spans="1:5">
      <c r="C585" s="63">
        <f>IF(SUM(C587:C618)=0,"",1)</f>
        <v>1</v>
      </c>
    </row>
    <row r="586" spans="1:5">
      <c r="A586" s="56" t="s">
        <v>779</v>
      </c>
      <c r="C586" s="63">
        <f>IF(SUM(C587:C618)=0,"",1)</f>
        <v>1</v>
      </c>
    </row>
    <row r="587" spans="1:5">
      <c r="A587" s="56" t="s">
        <v>848</v>
      </c>
      <c r="B587" s="50" t="s">
        <v>288</v>
      </c>
      <c r="C587" s="57">
        <v>180</v>
      </c>
      <c r="D587" s="52">
        <v>0</v>
      </c>
      <c r="E587" s="52">
        <f t="shared" ref="E587:E618" si="16">IF(C587=0,"",C587*D587)</f>
        <v>0</v>
      </c>
    </row>
    <row r="588" spans="1:5">
      <c r="A588" s="56" t="s">
        <v>849</v>
      </c>
      <c r="B588" s="50" t="s">
        <v>288</v>
      </c>
      <c r="C588" s="57">
        <v>30</v>
      </c>
      <c r="D588" s="52">
        <v>0</v>
      </c>
      <c r="E588" s="52">
        <f t="shared" si="16"/>
        <v>0</v>
      </c>
    </row>
    <row r="589" spans="1:5" hidden="1">
      <c r="A589" s="56" t="s">
        <v>782</v>
      </c>
      <c r="B589" s="50" t="s">
        <v>288</v>
      </c>
      <c r="C589" s="57"/>
      <c r="D589" s="52">
        <v>175</v>
      </c>
      <c r="E589" s="52" t="str">
        <f t="shared" si="16"/>
        <v/>
      </c>
    </row>
    <row r="590" spans="1:5" hidden="1">
      <c r="A590" s="56" t="s">
        <v>783</v>
      </c>
      <c r="B590" s="50" t="s">
        <v>288</v>
      </c>
      <c r="C590" s="57"/>
      <c r="D590" s="52">
        <v>240</v>
      </c>
      <c r="E590" s="52" t="str">
        <f t="shared" si="16"/>
        <v/>
      </c>
    </row>
    <row r="591" spans="1:5" hidden="1">
      <c r="A591" s="56" t="s">
        <v>784</v>
      </c>
      <c r="B591" s="50" t="s">
        <v>288</v>
      </c>
      <c r="C591" s="57"/>
      <c r="D591" s="52">
        <v>270</v>
      </c>
      <c r="E591" s="52" t="str">
        <f t="shared" si="16"/>
        <v/>
      </c>
    </row>
    <row r="592" spans="1:5" hidden="1">
      <c r="A592" s="56" t="s">
        <v>785</v>
      </c>
      <c r="B592" s="50" t="s">
        <v>288</v>
      </c>
      <c r="C592" s="57"/>
      <c r="D592" s="52">
        <v>320</v>
      </c>
      <c r="E592" s="52" t="str">
        <f t="shared" si="16"/>
        <v/>
      </c>
    </row>
    <row r="593" spans="1:5" hidden="1">
      <c r="A593" s="56" t="s">
        <v>786</v>
      </c>
      <c r="B593" s="50" t="s">
        <v>288</v>
      </c>
      <c r="C593" s="57"/>
      <c r="D593" s="52">
        <v>410</v>
      </c>
      <c r="E593" s="52" t="str">
        <f t="shared" si="16"/>
        <v/>
      </c>
    </row>
    <row r="594" spans="1:5" hidden="1">
      <c r="A594" s="56" t="s">
        <v>787</v>
      </c>
      <c r="B594" s="50" t="s">
        <v>288</v>
      </c>
      <c r="C594" s="57"/>
      <c r="D594" s="52">
        <v>610</v>
      </c>
      <c r="E594" s="52" t="str">
        <f t="shared" si="16"/>
        <v/>
      </c>
    </row>
    <row r="595" spans="1:5" hidden="1">
      <c r="A595" s="56" t="s">
        <v>788</v>
      </c>
      <c r="B595" s="50" t="s">
        <v>288</v>
      </c>
      <c r="C595" s="57"/>
      <c r="D595" s="52">
        <v>820</v>
      </c>
      <c r="E595" s="52" t="str">
        <f t="shared" si="16"/>
        <v/>
      </c>
    </row>
    <row r="596" spans="1:5" hidden="1">
      <c r="A596" s="56" t="s">
        <v>789</v>
      </c>
      <c r="B596" s="50" t="s">
        <v>288</v>
      </c>
      <c r="C596" s="57"/>
      <c r="D596" s="52">
        <v>1150</v>
      </c>
      <c r="E596" s="52" t="str">
        <f t="shared" si="16"/>
        <v/>
      </c>
    </row>
    <row r="597" spans="1:5" hidden="1">
      <c r="A597" s="56" t="s">
        <v>790</v>
      </c>
      <c r="B597" s="50" t="s">
        <v>288</v>
      </c>
      <c r="C597" s="57"/>
      <c r="D597" s="52">
        <v>1630</v>
      </c>
      <c r="E597" s="52" t="str">
        <f t="shared" si="16"/>
        <v/>
      </c>
    </row>
    <row r="598" spans="1:5" hidden="1">
      <c r="A598" s="56" t="s">
        <v>791</v>
      </c>
      <c r="B598" s="50" t="s">
        <v>288</v>
      </c>
      <c r="C598" s="57"/>
      <c r="D598" s="52">
        <v>115</v>
      </c>
      <c r="E598" s="52" t="str">
        <f t="shared" si="16"/>
        <v/>
      </c>
    </row>
    <row r="599" spans="1:5" hidden="1">
      <c r="A599" s="56" t="s">
        <v>792</v>
      </c>
      <c r="B599" s="50" t="s">
        <v>288</v>
      </c>
      <c r="C599" s="57"/>
      <c r="D599" s="52">
        <v>80</v>
      </c>
      <c r="E599" s="52" t="str">
        <f t="shared" si="16"/>
        <v/>
      </c>
    </row>
    <row r="600" spans="1:5" hidden="1">
      <c r="A600" s="56" t="s">
        <v>793</v>
      </c>
      <c r="B600" s="50" t="s">
        <v>288</v>
      </c>
      <c r="C600" s="57"/>
      <c r="D600" s="52">
        <v>140</v>
      </c>
      <c r="E600" s="52" t="str">
        <f t="shared" si="16"/>
        <v/>
      </c>
    </row>
    <row r="601" spans="1:5" hidden="1">
      <c r="A601" s="56" t="s">
        <v>794</v>
      </c>
      <c r="B601" s="50" t="s">
        <v>288</v>
      </c>
      <c r="C601" s="57"/>
      <c r="D601" s="52">
        <v>110</v>
      </c>
      <c r="E601" s="52" t="str">
        <f t="shared" si="16"/>
        <v/>
      </c>
    </row>
    <row r="602" spans="1:5" hidden="1">
      <c r="A602" s="56" t="s">
        <v>850</v>
      </c>
      <c r="B602" s="50" t="s">
        <v>288</v>
      </c>
      <c r="C602" s="57"/>
      <c r="D602" s="52">
        <v>145</v>
      </c>
      <c r="E602" s="52" t="str">
        <f t="shared" si="16"/>
        <v/>
      </c>
    </row>
    <row r="603" spans="1:5" hidden="1">
      <c r="A603" s="56" t="s">
        <v>796</v>
      </c>
      <c r="B603" s="50" t="s">
        <v>288</v>
      </c>
      <c r="C603" s="57"/>
      <c r="D603" s="52">
        <v>190</v>
      </c>
      <c r="E603" s="52" t="str">
        <f t="shared" si="16"/>
        <v/>
      </c>
    </row>
    <row r="604" spans="1:5" hidden="1">
      <c r="A604" s="56" t="s">
        <v>797</v>
      </c>
      <c r="B604" s="50" t="s">
        <v>288</v>
      </c>
      <c r="C604" s="57"/>
      <c r="D604" s="52">
        <v>390</v>
      </c>
      <c r="E604" s="52" t="str">
        <f t="shared" si="16"/>
        <v/>
      </c>
    </row>
    <row r="605" spans="1:5" hidden="1">
      <c r="A605" s="56" t="s">
        <v>798</v>
      </c>
      <c r="B605" s="50" t="s">
        <v>288</v>
      </c>
      <c r="C605" s="57"/>
      <c r="D605" s="52">
        <v>110</v>
      </c>
      <c r="E605" s="52" t="str">
        <f t="shared" si="16"/>
        <v/>
      </c>
    </row>
    <row r="606" spans="1:5" hidden="1">
      <c r="A606" s="56" t="s">
        <v>851</v>
      </c>
      <c r="B606" s="50" t="s">
        <v>288</v>
      </c>
      <c r="C606" s="57"/>
      <c r="D606" s="52">
        <v>145</v>
      </c>
      <c r="E606" s="52" t="str">
        <f t="shared" si="16"/>
        <v/>
      </c>
    </row>
    <row r="607" spans="1:5" hidden="1">
      <c r="A607" s="73" t="s">
        <v>800</v>
      </c>
      <c r="B607" s="50" t="s">
        <v>288</v>
      </c>
      <c r="C607" s="57"/>
      <c r="D607" s="52">
        <v>210</v>
      </c>
      <c r="E607" s="52" t="str">
        <f t="shared" si="16"/>
        <v/>
      </c>
    </row>
    <row r="608" spans="1:5" hidden="1">
      <c r="A608" s="73" t="s">
        <v>801</v>
      </c>
      <c r="B608" s="50" t="s">
        <v>288</v>
      </c>
      <c r="C608" s="57"/>
      <c r="D608" s="52">
        <v>280</v>
      </c>
      <c r="E608" s="52" t="str">
        <f t="shared" si="16"/>
        <v/>
      </c>
    </row>
    <row r="609" spans="1:5" hidden="1">
      <c r="A609" s="73" t="s">
        <v>802</v>
      </c>
      <c r="B609" s="50" t="s">
        <v>288</v>
      </c>
      <c r="C609" s="57"/>
      <c r="D609" s="52">
        <v>420</v>
      </c>
      <c r="E609" s="52" t="str">
        <f t="shared" si="16"/>
        <v/>
      </c>
    </row>
    <row r="610" spans="1:5" hidden="1">
      <c r="A610" s="73" t="s">
        <v>803</v>
      </c>
      <c r="B610" s="50" t="s">
        <v>288</v>
      </c>
      <c r="C610" s="57"/>
      <c r="D610" s="52">
        <v>560</v>
      </c>
      <c r="E610" s="52" t="str">
        <f t="shared" si="16"/>
        <v/>
      </c>
    </row>
    <row r="611" spans="1:5" hidden="1">
      <c r="A611" s="73" t="s">
        <v>804</v>
      </c>
      <c r="B611" s="50" t="s">
        <v>288</v>
      </c>
      <c r="C611" s="57"/>
      <c r="D611" s="52">
        <v>750</v>
      </c>
      <c r="E611" s="52" t="str">
        <f t="shared" si="16"/>
        <v/>
      </c>
    </row>
    <row r="612" spans="1:5" hidden="1">
      <c r="A612" s="73" t="s">
        <v>805</v>
      </c>
      <c r="B612" s="50" t="s">
        <v>288</v>
      </c>
      <c r="C612" s="57"/>
      <c r="D612" s="52">
        <v>1050</v>
      </c>
      <c r="E612" s="52" t="str">
        <f t="shared" si="16"/>
        <v/>
      </c>
    </row>
    <row r="613" spans="1:5" hidden="1">
      <c r="A613" s="73" t="s">
        <v>806</v>
      </c>
      <c r="B613" s="50" t="s">
        <v>288</v>
      </c>
      <c r="C613" s="57"/>
      <c r="D613" s="52">
        <v>1450</v>
      </c>
      <c r="E613" s="52" t="str">
        <f t="shared" si="16"/>
        <v/>
      </c>
    </row>
    <row r="614" spans="1:5" hidden="1">
      <c r="A614" s="73" t="s">
        <v>807</v>
      </c>
      <c r="B614" s="50" t="s">
        <v>288</v>
      </c>
      <c r="C614" s="57"/>
      <c r="D614" s="52">
        <v>2210</v>
      </c>
      <c r="E614" s="52" t="str">
        <f t="shared" si="16"/>
        <v/>
      </c>
    </row>
    <row r="615" spans="1:5" hidden="1">
      <c r="A615" s="73" t="s">
        <v>808</v>
      </c>
      <c r="B615" s="50" t="s">
        <v>288</v>
      </c>
      <c r="C615" s="57"/>
      <c r="D615" s="52">
        <v>2520</v>
      </c>
      <c r="E615" s="52" t="str">
        <f t="shared" si="16"/>
        <v/>
      </c>
    </row>
    <row r="616" spans="1:5">
      <c r="A616" s="73" t="s">
        <v>809</v>
      </c>
      <c r="B616" s="50" t="s">
        <v>288</v>
      </c>
      <c r="C616" s="57">
        <v>5</v>
      </c>
      <c r="D616" s="52">
        <v>0</v>
      </c>
      <c r="E616" s="52">
        <f t="shared" si="16"/>
        <v>0</v>
      </c>
    </row>
    <row r="617" spans="1:5" hidden="1">
      <c r="A617" s="73" t="s">
        <v>272</v>
      </c>
      <c r="B617" s="50" t="s">
        <v>288</v>
      </c>
      <c r="C617" s="63"/>
      <c r="D617" s="52">
        <v>0</v>
      </c>
      <c r="E617" s="52" t="str">
        <f t="shared" si="16"/>
        <v/>
      </c>
    </row>
    <row r="618" spans="1:5" hidden="1">
      <c r="A618" s="73" t="s">
        <v>272</v>
      </c>
      <c r="B618" s="50" t="s">
        <v>288</v>
      </c>
      <c r="C618" s="63"/>
      <c r="D618" s="52">
        <v>0</v>
      </c>
      <c r="E618" s="52" t="str">
        <f t="shared" si="16"/>
        <v/>
      </c>
    </row>
    <row r="619" spans="1:5" hidden="1">
      <c r="C619" s="63" t="str">
        <f>IF(SUM(C621:C644)=0,"",1)</f>
        <v/>
      </c>
    </row>
    <row r="620" spans="1:5" hidden="1">
      <c r="A620" s="60" t="s">
        <v>810</v>
      </c>
      <c r="C620" s="63" t="str">
        <f>IF(SUM(C621:C644)=0,"",1)</f>
        <v/>
      </c>
    </row>
    <row r="621" spans="1:5" hidden="1">
      <c r="A621" s="56" t="s">
        <v>811</v>
      </c>
      <c r="B621" s="50" t="s">
        <v>288</v>
      </c>
      <c r="C621" s="63"/>
      <c r="D621" s="52">
        <v>110</v>
      </c>
      <c r="E621" s="52" t="str">
        <f t="shared" ref="E621:E644" si="17">IF(C621=0,"",C621*D621)</f>
        <v/>
      </c>
    </row>
    <row r="622" spans="1:5" hidden="1">
      <c r="A622" s="56" t="s">
        <v>812</v>
      </c>
      <c r="B622" s="50" t="s">
        <v>288</v>
      </c>
      <c r="C622" s="63"/>
      <c r="D622" s="52">
        <v>150</v>
      </c>
      <c r="E622" s="52" t="str">
        <f t="shared" si="17"/>
        <v/>
      </c>
    </row>
    <row r="623" spans="1:5" hidden="1">
      <c r="A623" s="56" t="s">
        <v>813</v>
      </c>
      <c r="B623" s="50" t="s">
        <v>288</v>
      </c>
      <c r="C623" s="57"/>
      <c r="D623" s="52">
        <v>190</v>
      </c>
      <c r="E623" s="52" t="str">
        <f t="shared" si="17"/>
        <v/>
      </c>
    </row>
    <row r="624" spans="1:5" hidden="1">
      <c r="A624" s="56" t="s">
        <v>814</v>
      </c>
      <c r="B624" s="50" t="s">
        <v>288</v>
      </c>
      <c r="C624" s="57"/>
      <c r="D624" s="52">
        <v>245</v>
      </c>
      <c r="E624" s="52" t="str">
        <f t="shared" si="17"/>
        <v/>
      </c>
    </row>
    <row r="625" spans="1:5" hidden="1">
      <c r="A625" s="56" t="s">
        <v>815</v>
      </c>
      <c r="B625" s="50" t="s">
        <v>288</v>
      </c>
      <c r="C625" s="57"/>
      <c r="D625" s="52">
        <v>370</v>
      </c>
      <c r="E625" s="52" t="str">
        <f t="shared" si="17"/>
        <v/>
      </c>
    </row>
    <row r="626" spans="1:5" hidden="1">
      <c r="A626" s="56" t="s">
        <v>816</v>
      </c>
      <c r="B626" s="50" t="s">
        <v>288</v>
      </c>
      <c r="C626" s="57"/>
      <c r="D626" s="52">
        <v>470</v>
      </c>
      <c r="E626" s="52" t="str">
        <f t="shared" si="17"/>
        <v/>
      </c>
    </row>
    <row r="627" spans="1:5" hidden="1">
      <c r="A627" s="56" t="s">
        <v>817</v>
      </c>
      <c r="B627" s="50" t="s">
        <v>288</v>
      </c>
      <c r="C627" s="57"/>
      <c r="D627" s="52">
        <v>560</v>
      </c>
      <c r="E627" s="52" t="str">
        <f t="shared" si="17"/>
        <v/>
      </c>
    </row>
    <row r="628" spans="1:5" hidden="1">
      <c r="A628" s="56" t="s">
        <v>818</v>
      </c>
      <c r="B628" s="50" t="s">
        <v>288</v>
      </c>
      <c r="C628" s="57"/>
      <c r="D628" s="52">
        <v>630</v>
      </c>
      <c r="E628" s="52" t="str">
        <f t="shared" si="17"/>
        <v/>
      </c>
    </row>
    <row r="629" spans="1:5" hidden="1">
      <c r="A629" s="56" t="s">
        <v>819</v>
      </c>
      <c r="B629" s="50" t="s">
        <v>288</v>
      </c>
      <c r="C629" s="57"/>
      <c r="D629" s="52">
        <v>710</v>
      </c>
      <c r="E629" s="52" t="str">
        <f t="shared" si="17"/>
        <v/>
      </c>
    </row>
    <row r="630" spans="1:5" hidden="1">
      <c r="A630" s="56" t="s">
        <v>820</v>
      </c>
      <c r="B630" s="50" t="s">
        <v>288</v>
      </c>
      <c r="C630" s="57"/>
      <c r="D630" s="52">
        <v>830</v>
      </c>
      <c r="E630" s="52" t="str">
        <f t="shared" si="17"/>
        <v/>
      </c>
    </row>
    <row r="631" spans="1:5" hidden="1">
      <c r="A631" s="56" t="s">
        <v>821</v>
      </c>
      <c r="B631" s="50" t="s">
        <v>288</v>
      </c>
      <c r="C631" s="57"/>
      <c r="D631" s="52">
        <v>1090</v>
      </c>
      <c r="E631" s="52" t="str">
        <f t="shared" si="17"/>
        <v/>
      </c>
    </row>
    <row r="632" spans="1:5" hidden="1">
      <c r="A632" s="56" t="s">
        <v>822</v>
      </c>
      <c r="B632" s="50" t="s">
        <v>288</v>
      </c>
      <c r="C632" s="57"/>
      <c r="D632" s="52">
        <v>1420</v>
      </c>
      <c r="E632" s="52" t="str">
        <f t="shared" si="17"/>
        <v/>
      </c>
    </row>
    <row r="633" spans="1:5" hidden="1">
      <c r="A633" s="56" t="s">
        <v>823</v>
      </c>
      <c r="B633" s="50" t="s">
        <v>288</v>
      </c>
      <c r="C633" s="57"/>
      <c r="D633" s="52">
        <v>260</v>
      </c>
      <c r="E633" s="52" t="str">
        <f t="shared" si="17"/>
        <v/>
      </c>
    </row>
    <row r="634" spans="1:5" hidden="1">
      <c r="A634" s="56" t="s">
        <v>824</v>
      </c>
      <c r="B634" s="50" t="s">
        <v>288</v>
      </c>
      <c r="C634" s="57"/>
      <c r="D634" s="52">
        <v>290</v>
      </c>
      <c r="E634" s="52" t="str">
        <f t="shared" si="17"/>
        <v/>
      </c>
    </row>
    <row r="635" spans="1:5" hidden="1">
      <c r="A635" s="56" t="s">
        <v>825</v>
      </c>
      <c r="B635" s="50" t="s">
        <v>288</v>
      </c>
      <c r="C635" s="57"/>
      <c r="D635" s="52">
        <v>320</v>
      </c>
      <c r="E635" s="52" t="str">
        <f t="shared" si="17"/>
        <v/>
      </c>
    </row>
    <row r="636" spans="1:5" hidden="1">
      <c r="A636" s="56" t="s">
        <v>826</v>
      </c>
      <c r="B636" s="50" t="s">
        <v>288</v>
      </c>
      <c r="C636" s="57"/>
      <c r="D636" s="52">
        <v>410</v>
      </c>
      <c r="E636" s="52" t="str">
        <f t="shared" si="17"/>
        <v/>
      </c>
    </row>
    <row r="637" spans="1:5" hidden="1">
      <c r="A637" s="56" t="s">
        <v>827</v>
      </c>
      <c r="B637" s="50" t="s">
        <v>288</v>
      </c>
      <c r="C637" s="57"/>
      <c r="D637" s="52">
        <v>170</v>
      </c>
      <c r="E637" s="52" t="str">
        <f t="shared" si="17"/>
        <v/>
      </c>
    </row>
    <row r="638" spans="1:5" hidden="1">
      <c r="A638" s="56" t="s">
        <v>828</v>
      </c>
      <c r="B638" s="50" t="s">
        <v>288</v>
      </c>
      <c r="C638" s="57"/>
      <c r="D638" s="52">
        <v>280</v>
      </c>
      <c r="E638" s="52" t="str">
        <f t="shared" si="17"/>
        <v/>
      </c>
    </row>
    <row r="639" spans="1:5" hidden="1">
      <c r="A639" s="56" t="s">
        <v>829</v>
      </c>
      <c r="B639" s="50" t="s">
        <v>10</v>
      </c>
      <c r="C639" s="57"/>
      <c r="D639" s="52">
        <v>270</v>
      </c>
      <c r="E639" s="52" t="str">
        <f t="shared" si="17"/>
        <v/>
      </c>
    </row>
    <row r="640" spans="1:5" hidden="1">
      <c r="A640" s="56" t="s">
        <v>830</v>
      </c>
      <c r="B640" s="50" t="s">
        <v>288</v>
      </c>
      <c r="C640" s="57"/>
      <c r="D640" s="52">
        <v>160</v>
      </c>
      <c r="E640" s="52" t="str">
        <f t="shared" si="17"/>
        <v/>
      </c>
    </row>
    <row r="641" spans="1:5" hidden="1">
      <c r="A641" s="56" t="s">
        <v>831</v>
      </c>
      <c r="B641" s="50" t="s">
        <v>288</v>
      </c>
      <c r="C641" s="57"/>
      <c r="D641" s="52">
        <v>170</v>
      </c>
      <c r="E641" s="52" t="str">
        <f t="shared" si="17"/>
        <v/>
      </c>
    </row>
    <row r="642" spans="1:5" hidden="1">
      <c r="A642" s="56" t="s">
        <v>832</v>
      </c>
      <c r="B642" s="50" t="s">
        <v>288</v>
      </c>
      <c r="C642" s="57"/>
      <c r="D642" s="52">
        <v>680</v>
      </c>
      <c r="E642" s="52" t="str">
        <f t="shared" si="17"/>
        <v/>
      </c>
    </row>
    <row r="643" spans="1:5" hidden="1">
      <c r="A643" s="56" t="s">
        <v>272</v>
      </c>
      <c r="B643" s="50" t="s">
        <v>288</v>
      </c>
      <c r="C643" s="57"/>
      <c r="D643" s="52">
        <v>0</v>
      </c>
      <c r="E643" s="52" t="str">
        <f t="shared" si="17"/>
        <v/>
      </c>
    </row>
    <row r="644" spans="1:5" hidden="1">
      <c r="A644" s="56" t="s">
        <v>272</v>
      </c>
      <c r="B644" s="50" t="s">
        <v>288</v>
      </c>
      <c r="C644" s="57"/>
      <c r="D644" s="52">
        <v>0</v>
      </c>
      <c r="E644" s="52" t="str">
        <f t="shared" si="17"/>
        <v/>
      </c>
    </row>
    <row r="645" spans="1:5">
      <c r="C645" s="57"/>
    </row>
    <row r="646" spans="1:5">
      <c r="A646" s="74"/>
      <c r="B646" s="75"/>
      <c r="C646" s="76"/>
      <c r="D646" s="77"/>
      <c r="E646" s="77"/>
    </row>
    <row r="648" spans="1:5">
      <c r="A648" s="60" t="s">
        <v>833</v>
      </c>
      <c r="D648"/>
      <c r="E648" s="78">
        <f>SUM(E7:E644)</f>
        <v>0</v>
      </c>
    </row>
    <row r="649" spans="1:5">
      <c r="A649" s="79"/>
      <c r="B649" s="80"/>
      <c r="C649" s="76"/>
      <c r="D649" s="77"/>
      <c r="E649" s="81"/>
    </row>
    <row r="650" spans="1:5">
      <c r="A650"/>
      <c r="B650"/>
      <c r="C650"/>
      <c r="D650"/>
      <c r="E650" s="82"/>
    </row>
    <row r="651" spans="1:5">
      <c r="A651" s="83" t="s">
        <v>852</v>
      </c>
      <c r="B651"/>
      <c r="C651"/>
      <c r="D651"/>
      <c r="E651" s="78">
        <v>0</v>
      </c>
    </row>
    <row r="652" spans="1:5">
      <c r="A652" s="79"/>
      <c r="B652" s="80"/>
      <c r="C652" s="80"/>
      <c r="D652" s="80"/>
      <c r="E652" s="84"/>
    </row>
    <row r="653" spans="1:5" s="85" customFormat="1" ht="13.5" thickBot="1">
      <c r="A653" s="56"/>
      <c r="B653" s="50"/>
      <c r="C653" s="53"/>
      <c r="D653" s="52"/>
      <c r="E653" s="52"/>
    </row>
    <row r="654" spans="1:5" s="85" customFormat="1" ht="13.5" thickBot="1">
      <c r="A654" s="60" t="s">
        <v>835</v>
      </c>
      <c r="B654" s="50"/>
      <c r="C654" s="53"/>
      <c r="D654" s="52"/>
      <c r="E654" s="86">
        <f>SUM(E648,E651)</f>
        <v>0</v>
      </c>
    </row>
    <row r="655" spans="1:5" s="85" customFormat="1" ht="13.5" thickBot="1">
      <c r="A655" s="87" t="s">
        <v>836</v>
      </c>
      <c r="B655" s="50"/>
      <c r="C655" s="53"/>
      <c r="D655" s="52"/>
      <c r="E655" s="52">
        <f>PRODUCT(E654*0.27)</f>
        <v>0</v>
      </c>
    </row>
    <row r="656" spans="1:5" s="85" customFormat="1" ht="13.5" thickBot="1">
      <c r="A656" s="60" t="s">
        <v>837</v>
      </c>
      <c r="B656" s="50"/>
      <c r="C656" s="53"/>
      <c r="D656" s="52"/>
      <c r="E656" s="88">
        <f>E654+E655</f>
        <v>0</v>
      </c>
    </row>
    <row r="657" spans="1:5" s="85" customFormat="1">
      <c r="A657" s="89"/>
      <c r="B657" s="50"/>
      <c r="C657" s="53"/>
      <c r="D657" s="52"/>
      <c r="E657" s="52"/>
    </row>
    <row r="658" spans="1:5" s="85" customFormat="1">
      <c r="A658" s="56"/>
      <c r="B658" s="50"/>
      <c r="C658" s="53"/>
      <c r="D658" s="52"/>
      <c r="E658" s="52"/>
    </row>
    <row r="659" spans="1:5" s="85" customFormat="1">
      <c r="A659" s="90"/>
      <c r="B659" s="91"/>
      <c r="C659" s="57"/>
      <c r="D659" s="92"/>
      <c r="E659" s="92"/>
    </row>
    <row r="660" spans="1:5" s="85" customFormat="1">
      <c r="A660" s="90"/>
      <c r="B660" s="91"/>
      <c r="C660" s="57"/>
      <c r="D660" s="92"/>
      <c r="E660" s="92"/>
    </row>
    <row r="661" spans="1:5" s="85" customFormat="1">
      <c r="A661" s="90"/>
      <c r="B661" s="91"/>
      <c r="C661" s="57"/>
      <c r="D661" s="92"/>
      <c r="E661" s="92"/>
    </row>
    <row r="662" spans="1:5" s="85" customFormat="1">
      <c r="A662" s="90"/>
      <c r="B662" s="91"/>
      <c r="C662" s="57"/>
      <c r="D662" s="92"/>
      <c r="E662" s="92"/>
    </row>
    <row r="663" spans="1:5" s="85" customFormat="1">
      <c r="A663" s="90"/>
      <c r="B663" s="91"/>
      <c r="C663" s="57"/>
      <c r="D663" s="92"/>
      <c r="E663" s="92"/>
    </row>
    <row r="664" spans="1:5" s="85" customFormat="1">
      <c r="A664" s="90"/>
      <c r="B664" s="91"/>
      <c r="C664" s="57"/>
      <c r="D664" s="92"/>
      <c r="E664" s="92"/>
    </row>
    <row r="665" spans="1:5" s="85" customFormat="1">
      <c r="A665" s="90"/>
      <c r="B665" s="91"/>
      <c r="C665" s="57"/>
      <c r="D665" s="92"/>
      <c r="E665" s="92"/>
    </row>
    <row r="666" spans="1:5" s="85" customFormat="1">
      <c r="A666" s="90"/>
      <c r="B666" s="91"/>
      <c r="C666" s="57"/>
      <c r="D666" s="92"/>
      <c r="E666" s="92"/>
    </row>
    <row r="667" spans="1:5" s="85" customFormat="1">
      <c r="A667" s="90"/>
      <c r="B667" s="91"/>
      <c r="C667" s="57"/>
      <c r="D667" s="92"/>
      <c r="E667" s="92"/>
    </row>
    <row r="668" spans="1:5">
      <c r="A668" s="90"/>
      <c r="B668" s="91"/>
      <c r="C668" s="57"/>
      <c r="D668" s="92"/>
      <c r="E668" s="92"/>
    </row>
    <row r="669" spans="1:5">
      <c r="A669" s="90"/>
      <c r="B669" s="91"/>
      <c r="C669" s="57"/>
      <c r="D669" s="92"/>
      <c r="E669" s="92"/>
    </row>
    <row r="670" spans="1:5">
      <c r="A670" s="90"/>
      <c r="B670" s="91"/>
      <c r="C670" s="57"/>
      <c r="D670" s="92"/>
      <c r="E670" s="92"/>
    </row>
    <row r="671" spans="1:5">
      <c r="A671" s="90"/>
      <c r="B671" s="91"/>
      <c r="C671" s="57"/>
      <c r="D671" s="92"/>
      <c r="E671" s="92"/>
    </row>
    <row r="672" spans="1:5">
      <c r="A672" s="90"/>
      <c r="B672" s="91"/>
      <c r="C672" s="57"/>
      <c r="D672" s="92"/>
      <c r="E672" s="92"/>
    </row>
    <row r="673" spans="1:5">
      <c r="A673" s="90"/>
      <c r="B673" s="91"/>
      <c r="C673" s="57"/>
      <c r="D673" s="92"/>
      <c r="E673" s="92"/>
    </row>
    <row r="674" spans="1:5">
      <c r="A674" s="90"/>
      <c r="B674" s="91"/>
      <c r="C674" s="57"/>
      <c r="D674" s="92"/>
      <c r="E674" s="92"/>
    </row>
  </sheetData>
  <dataConsolidate/>
  <pageMargins left="0.59055118110236227" right="0.59055118110236227" top="1.0236220472440944" bottom="1.7322834645669292" header="0.31496062992125984" footer="0.9055118110236221"/>
  <pageSetup paperSize="9" orientation="portrait" horizontalDpi="300" verticalDpi="300" r:id="rId1"/>
  <headerFooter alignWithMargins="0">
    <oddHeader>&amp;CVizes játszótéri elemek
Gödöllő, Palotakert Bölcsőde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678"/>
  <sheetViews>
    <sheetView topLeftCell="A292" workbookViewId="0">
      <selection activeCell="E655" sqref="E655"/>
    </sheetView>
  </sheetViews>
  <sheetFormatPr defaultRowHeight="12.75"/>
  <cols>
    <col min="1" max="1" width="31" style="56" customWidth="1"/>
    <col min="2" max="2" width="14.140625" style="50" customWidth="1"/>
    <col min="3" max="3" width="13.5703125" style="53" customWidth="1"/>
    <col min="4" max="4" width="14" style="52" customWidth="1"/>
    <col min="5" max="5" width="17.28515625" style="52" customWidth="1"/>
  </cols>
  <sheetData>
    <row r="1" spans="1:5" s="48" customFormat="1" ht="20.25" customHeight="1" thickBot="1">
      <c r="A1" s="45" t="s">
        <v>243</v>
      </c>
      <c r="B1" s="46" t="s">
        <v>244</v>
      </c>
      <c r="C1" s="46" t="s">
        <v>245</v>
      </c>
      <c r="D1" s="47" t="s">
        <v>246</v>
      </c>
      <c r="E1" s="47" t="s">
        <v>247</v>
      </c>
    </row>
    <row r="2" spans="1:5" hidden="1">
      <c r="A2" s="49"/>
      <c r="C2" s="51" t="s">
        <v>248</v>
      </c>
    </row>
    <row r="3" spans="1:5" hidden="1">
      <c r="A3" s="49"/>
    </row>
    <row r="4" spans="1:5">
      <c r="A4" s="49"/>
      <c r="C4" s="51">
        <v>1</v>
      </c>
    </row>
    <row r="5" spans="1:5" s="56" customFormat="1">
      <c r="A5" s="49" t="s">
        <v>249</v>
      </c>
      <c r="B5" s="50"/>
      <c r="C5" s="54">
        <f>IF(SUM(C6:C31)=0,"",1)</f>
        <v>1</v>
      </c>
      <c r="D5" s="55"/>
      <c r="E5" s="52"/>
    </row>
    <row r="6" spans="1:5" hidden="1">
      <c r="A6" s="56" t="s">
        <v>250</v>
      </c>
      <c r="B6" s="50" t="s">
        <v>10</v>
      </c>
      <c r="C6" s="57"/>
      <c r="D6" s="58">
        <v>1020</v>
      </c>
      <c r="E6" s="59" t="str">
        <f t="shared" ref="E6:E41" si="0">IF(C6=0,"",C6*D6)</f>
        <v/>
      </c>
    </row>
    <row r="7" spans="1:5">
      <c r="A7" s="56" t="s">
        <v>251</v>
      </c>
      <c r="B7" s="50" t="s">
        <v>10</v>
      </c>
      <c r="C7" s="57">
        <v>93</v>
      </c>
      <c r="D7" s="58">
        <v>0</v>
      </c>
      <c r="E7" s="59">
        <f t="shared" si="0"/>
        <v>0</v>
      </c>
    </row>
    <row r="8" spans="1:5" hidden="1">
      <c r="A8" s="56" t="s">
        <v>252</v>
      </c>
      <c r="B8" s="50" t="s">
        <v>10</v>
      </c>
      <c r="C8" s="57"/>
      <c r="D8" s="58">
        <v>1850</v>
      </c>
      <c r="E8" s="59" t="str">
        <f t="shared" si="0"/>
        <v/>
      </c>
    </row>
    <row r="9" spans="1:5" hidden="1">
      <c r="A9" s="56" t="s">
        <v>253</v>
      </c>
      <c r="B9" s="50" t="s">
        <v>10</v>
      </c>
      <c r="C9" s="57"/>
      <c r="D9" s="58">
        <v>3120</v>
      </c>
      <c r="E9" s="59" t="str">
        <f t="shared" si="0"/>
        <v/>
      </c>
    </row>
    <row r="10" spans="1:5" hidden="1">
      <c r="A10" s="56" t="s">
        <v>254</v>
      </c>
      <c r="B10" s="50" t="s">
        <v>10</v>
      </c>
      <c r="C10" s="57"/>
      <c r="D10" s="58">
        <v>5630</v>
      </c>
      <c r="E10" s="59" t="str">
        <f t="shared" si="0"/>
        <v/>
      </c>
    </row>
    <row r="11" spans="1:5" hidden="1">
      <c r="A11" s="56" t="s">
        <v>255</v>
      </c>
      <c r="B11" s="50" t="s">
        <v>10</v>
      </c>
      <c r="C11" s="57"/>
      <c r="D11" s="58">
        <v>6870</v>
      </c>
      <c r="E11" s="59" t="str">
        <f t="shared" si="0"/>
        <v/>
      </c>
    </row>
    <row r="12" spans="1:5" hidden="1">
      <c r="A12" s="56" t="s">
        <v>256</v>
      </c>
      <c r="B12" s="50" t="s">
        <v>10</v>
      </c>
      <c r="C12" s="57"/>
      <c r="D12" s="52">
        <v>920</v>
      </c>
      <c r="E12" s="52" t="str">
        <f t="shared" si="0"/>
        <v/>
      </c>
    </row>
    <row r="13" spans="1:5" hidden="1">
      <c r="A13" s="56" t="s">
        <v>257</v>
      </c>
      <c r="B13" s="50" t="s">
        <v>10</v>
      </c>
      <c r="C13" s="57"/>
      <c r="D13" s="52">
        <v>1930</v>
      </c>
      <c r="E13" s="52" t="str">
        <f t="shared" si="0"/>
        <v/>
      </c>
    </row>
    <row r="14" spans="1:5" hidden="1">
      <c r="A14" s="56" t="s">
        <v>258</v>
      </c>
      <c r="B14" s="50" t="s">
        <v>10</v>
      </c>
      <c r="C14" s="57"/>
      <c r="D14" s="52">
        <v>4780</v>
      </c>
      <c r="E14" s="52" t="str">
        <f t="shared" si="0"/>
        <v/>
      </c>
    </row>
    <row r="15" spans="1:5" hidden="1">
      <c r="A15" s="56" t="s">
        <v>259</v>
      </c>
      <c r="B15" s="50" t="s">
        <v>10</v>
      </c>
      <c r="C15" s="57"/>
      <c r="D15" s="52">
        <v>310</v>
      </c>
      <c r="E15" s="52" t="str">
        <f t="shared" si="0"/>
        <v/>
      </c>
    </row>
    <row r="16" spans="1:5" hidden="1">
      <c r="A16" s="56" t="s">
        <v>260</v>
      </c>
      <c r="B16" s="50" t="s">
        <v>10</v>
      </c>
      <c r="C16" s="57"/>
      <c r="D16" s="52">
        <v>820</v>
      </c>
      <c r="E16" s="52" t="str">
        <f t="shared" si="0"/>
        <v/>
      </c>
    </row>
    <row r="17" spans="1:5">
      <c r="A17" s="56" t="s">
        <v>261</v>
      </c>
      <c r="B17" s="50" t="s">
        <v>10</v>
      </c>
      <c r="C17" s="57">
        <v>16</v>
      </c>
      <c r="D17" s="52">
        <v>0</v>
      </c>
      <c r="E17" s="52">
        <f t="shared" si="0"/>
        <v>0</v>
      </c>
    </row>
    <row r="18" spans="1:5" hidden="1">
      <c r="A18" s="56" t="s">
        <v>262</v>
      </c>
      <c r="B18" s="50" t="s">
        <v>10</v>
      </c>
      <c r="C18" s="57"/>
      <c r="D18" s="52">
        <v>3250</v>
      </c>
      <c r="E18" s="52" t="str">
        <f t="shared" si="0"/>
        <v/>
      </c>
    </row>
    <row r="19" spans="1:5" hidden="1">
      <c r="A19" s="56" t="s">
        <v>263</v>
      </c>
      <c r="B19" s="50" t="s">
        <v>10</v>
      </c>
      <c r="C19" s="57"/>
      <c r="D19" s="52">
        <v>3970</v>
      </c>
      <c r="E19" s="52" t="str">
        <f t="shared" si="0"/>
        <v/>
      </c>
    </row>
    <row r="20" spans="1:5" hidden="1">
      <c r="A20" s="56" t="s">
        <v>264</v>
      </c>
      <c r="B20" s="50" t="s">
        <v>10</v>
      </c>
      <c r="C20" s="57"/>
      <c r="D20" s="52">
        <v>8860</v>
      </c>
      <c r="E20" s="52" t="str">
        <f t="shared" si="0"/>
        <v/>
      </c>
    </row>
    <row r="21" spans="1:5" hidden="1">
      <c r="A21" s="56" t="s">
        <v>265</v>
      </c>
      <c r="B21" s="50" t="s">
        <v>10</v>
      </c>
      <c r="C21" s="57"/>
      <c r="D21" s="52">
        <v>4650</v>
      </c>
      <c r="E21" s="52" t="str">
        <f t="shared" si="0"/>
        <v/>
      </c>
    </row>
    <row r="22" spans="1:5" hidden="1">
      <c r="A22" s="56" t="s">
        <v>266</v>
      </c>
      <c r="B22" s="50" t="s">
        <v>10</v>
      </c>
      <c r="C22" s="57"/>
      <c r="D22" s="52">
        <v>4120</v>
      </c>
      <c r="E22" s="52" t="str">
        <f t="shared" si="0"/>
        <v/>
      </c>
    </row>
    <row r="23" spans="1:5" hidden="1">
      <c r="A23" s="56" t="s">
        <v>267</v>
      </c>
      <c r="B23" s="50" t="s">
        <v>10</v>
      </c>
      <c r="C23" s="57"/>
      <c r="D23" s="52">
        <v>6450</v>
      </c>
      <c r="E23" s="52" t="str">
        <f t="shared" si="0"/>
        <v/>
      </c>
    </row>
    <row r="24" spans="1:5" hidden="1">
      <c r="A24" s="56" t="s">
        <v>268</v>
      </c>
      <c r="B24" s="50" t="s">
        <v>10</v>
      </c>
      <c r="C24" s="57"/>
      <c r="D24" s="52">
        <v>4560</v>
      </c>
      <c r="E24" s="52" t="str">
        <f t="shared" si="0"/>
        <v/>
      </c>
    </row>
    <row r="25" spans="1:5" hidden="1">
      <c r="A25" s="56" t="s">
        <v>269</v>
      </c>
      <c r="B25" s="50" t="s">
        <v>10</v>
      </c>
      <c r="C25" s="57"/>
      <c r="D25" s="52">
        <v>1980</v>
      </c>
      <c r="E25" s="52" t="str">
        <f t="shared" si="0"/>
        <v/>
      </c>
    </row>
    <row r="26" spans="1:5" hidden="1">
      <c r="A26" s="56" t="s">
        <v>270</v>
      </c>
      <c r="B26" s="50" t="s">
        <v>10</v>
      </c>
      <c r="C26" s="57"/>
      <c r="D26" s="52">
        <v>3910</v>
      </c>
      <c r="E26" s="52" t="str">
        <f t="shared" si="0"/>
        <v/>
      </c>
    </row>
    <row r="27" spans="1:5" hidden="1">
      <c r="A27" s="56" t="s">
        <v>271</v>
      </c>
      <c r="B27" s="50" t="s">
        <v>10</v>
      </c>
      <c r="C27" s="57"/>
      <c r="D27" s="52">
        <v>4640</v>
      </c>
      <c r="E27" s="52" t="str">
        <f t="shared" si="0"/>
        <v/>
      </c>
    </row>
    <row r="28" spans="1:5" hidden="1">
      <c r="A28" s="56" t="s">
        <v>272</v>
      </c>
      <c r="B28" s="50" t="s">
        <v>10</v>
      </c>
      <c r="C28" s="57"/>
      <c r="D28" s="52">
        <v>0</v>
      </c>
      <c r="E28" s="52" t="str">
        <f t="shared" si="0"/>
        <v/>
      </c>
    </row>
    <row r="29" spans="1:5" hidden="1">
      <c r="A29" s="56" t="s">
        <v>272</v>
      </c>
      <c r="B29" s="50" t="s">
        <v>10</v>
      </c>
      <c r="C29" s="57"/>
      <c r="D29" s="52">
        <v>0</v>
      </c>
      <c r="E29" s="52" t="str">
        <f t="shared" si="0"/>
        <v/>
      </c>
    </row>
    <row r="30" spans="1:5" hidden="1">
      <c r="A30" s="56" t="s">
        <v>272</v>
      </c>
      <c r="B30" s="50" t="s">
        <v>10</v>
      </c>
      <c r="C30" s="57"/>
      <c r="D30" s="52">
        <v>0</v>
      </c>
      <c r="E30" s="52" t="str">
        <f t="shared" si="0"/>
        <v/>
      </c>
    </row>
    <row r="31" spans="1:5" hidden="1">
      <c r="A31" s="56" t="s">
        <v>272</v>
      </c>
      <c r="B31" s="50" t="s">
        <v>10</v>
      </c>
      <c r="C31" s="57"/>
      <c r="D31" s="52">
        <v>0</v>
      </c>
      <c r="E31" s="52" t="str">
        <f t="shared" si="0"/>
        <v/>
      </c>
    </row>
    <row r="32" spans="1:5" hidden="1">
      <c r="C32" s="54" t="str">
        <f>IF(SUM(C34:C41)=0,"",1)</f>
        <v/>
      </c>
      <c r="E32"/>
    </row>
    <row r="33" spans="1:5" hidden="1">
      <c r="A33" s="60" t="s">
        <v>273</v>
      </c>
      <c r="C33" s="54" t="str">
        <f>IF(SUM(C34:C41)=0,"",1)</f>
        <v/>
      </c>
      <c r="E33"/>
    </row>
    <row r="34" spans="1:5" hidden="1">
      <c r="A34" s="61" t="s">
        <v>274</v>
      </c>
      <c r="B34" s="50" t="s">
        <v>10</v>
      </c>
      <c r="C34" s="57"/>
      <c r="D34" s="52">
        <v>67500</v>
      </c>
      <c r="E34" s="52" t="str">
        <f t="shared" si="0"/>
        <v/>
      </c>
    </row>
    <row r="35" spans="1:5" hidden="1">
      <c r="A35" s="61" t="s">
        <v>275</v>
      </c>
      <c r="B35" s="50" t="s">
        <v>10</v>
      </c>
      <c r="C35" s="57"/>
      <c r="D35" s="52">
        <v>78600</v>
      </c>
      <c r="E35" s="52" t="str">
        <f t="shared" si="0"/>
        <v/>
      </c>
    </row>
    <row r="36" spans="1:5" hidden="1">
      <c r="A36" s="61" t="s">
        <v>276</v>
      </c>
      <c r="B36" s="50" t="s">
        <v>10</v>
      </c>
      <c r="C36" s="57"/>
      <c r="D36" s="52">
        <v>148700</v>
      </c>
      <c r="E36" s="52" t="str">
        <f t="shared" si="0"/>
        <v/>
      </c>
    </row>
    <row r="37" spans="1:5" hidden="1">
      <c r="A37" s="61" t="s">
        <v>277</v>
      </c>
      <c r="B37" s="50" t="s">
        <v>10</v>
      </c>
      <c r="C37" s="57"/>
      <c r="D37" s="52">
        <v>139200</v>
      </c>
      <c r="E37" s="52" t="str">
        <f t="shared" si="0"/>
        <v/>
      </c>
    </row>
    <row r="38" spans="1:5" hidden="1">
      <c r="A38" s="56" t="s">
        <v>278</v>
      </c>
      <c r="B38" s="50" t="s">
        <v>10</v>
      </c>
      <c r="C38" s="57"/>
      <c r="D38" s="52">
        <v>164000</v>
      </c>
      <c r="E38" s="52" t="str">
        <f t="shared" si="0"/>
        <v/>
      </c>
    </row>
    <row r="39" spans="1:5" hidden="1">
      <c r="A39" s="56" t="s">
        <v>279</v>
      </c>
      <c r="B39" s="50" t="s">
        <v>10</v>
      </c>
      <c r="C39" s="57"/>
      <c r="D39" s="52">
        <v>165700</v>
      </c>
      <c r="E39" s="52" t="str">
        <f t="shared" si="0"/>
        <v/>
      </c>
    </row>
    <row r="40" spans="1:5" hidden="1">
      <c r="A40" s="56" t="s">
        <v>272</v>
      </c>
      <c r="B40" s="50" t="s">
        <v>10</v>
      </c>
      <c r="C40" s="57"/>
      <c r="D40" s="52">
        <v>0</v>
      </c>
      <c r="E40" s="52" t="str">
        <f t="shared" si="0"/>
        <v/>
      </c>
    </row>
    <row r="41" spans="1:5" hidden="1">
      <c r="A41" s="56" t="s">
        <v>272</v>
      </c>
      <c r="B41" s="50" t="s">
        <v>10</v>
      </c>
      <c r="C41" s="57"/>
      <c r="D41" s="52">
        <v>0</v>
      </c>
      <c r="E41" s="52" t="str">
        <f t="shared" si="0"/>
        <v/>
      </c>
    </row>
    <row r="42" spans="1:5" hidden="1">
      <c r="C42" s="54" t="str">
        <f>IF(SUM(C44:C49)=0,"",1)</f>
        <v/>
      </c>
    </row>
    <row r="43" spans="1:5" hidden="1">
      <c r="A43" s="60" t="s">
        <v>280</v>
      </c>
      <c r="C43" s="54" t="str">
        <f>IF(SUM(C44:C49)=0,"",1)</f>
        <v/>
      </c>
    </row>
    <row r="44" spans="1:5" hidden="1">
      <c r="A44" s="56" t="s">
        <v>281</v>
      </c>
      <c r="B44" s="50" t="s">
        <v>10</v>
      </c>
      <c r="C44" s="57"/>
      <c r="D44" s="52">
        <v>29700</v>
      </c>
      <c r="E44" s="52" t="str">
        <f t="shared" ref="E44:E49" si="1">IF(C44=0,"",C44*D44)</f>
        <v/>
      </c>
    </row>
    <row r="45" spans="1:5" hidden="1">
      <c r="A45" s="56" t="s">
        <v>282</v>
      </c>
      <c r="B45" s="50" t="s">
        <v>10</v>
      </c>
      <c r="C45" s="57"/>
      <c r="D45" s="52">
        <v>32500</v>
      </c>
      <c r="E45" s="52" t="str">
        <f t="shared" si="1"/>
        <v/>
      </c>
    </row>
    <row r="46" spans="1:5" hidden="1">
      <c r="A46" s="56" t="s">
        <v>283</v>
      </c>
      <c r="B46" s="50" t="s">
        <v>10</v>
      </c>
      <c r="C46" s="57"/>
      <c r="D46" s="52">
        <v>41500</v>
      </c>
      <c r="E46" s="52" t="str">
        <f t="shared" si="1"/>
        <v/>
      </c>
    </row>
    <row r="47" spans="1:5" hidden="1">
      <c r="A47" s="56" t="s">
        <v>284</v>
      </c>
      <c r="B47" s="50" t="s">
        <v>10</v>
      </c>
      <c r="C47" s="57"/>
      <c r="D47" s="52">
        <v>10000</v>
      </c>
      <c r="E47" s="52" t="str">
        <f t="shared" si="1"/>
        <v/>
      </c>
    </row>
    <row r="48" spans="1:5" hidden="1">
      <c r="A48" s="56" t="s">
        <v>272</v>
      </c>
      <c r="B48" s="50" t="s">
        <v>10</v>
      </c>
      <c r="C48" s="57"/>
      <c r="D48" s="52">
        <v>0</v>
      </c>
      <c r="E48" s="52" t="str">
        <f t="shared" si="1"/>
        <v/>
      </c>
    </row>
    <row r="49" spans="1:5" hidden="1">
      <c r="A49" s="56" t="s">
        <v>272</v>
      </c>
      <c r="B49" s="50" t="s">
        <v>10</v>
      </c>
      <c r="C49" s="57"/>
      <c r="D49" s="52">
        <v>0</v>
      </c>
      <c r="E49" s="52" t="str">
        <f t="shared" si="1"/>
        <v/>
      </c>
    </row>
    <row r="50" spans="1:5">
      <c r="C50" s="54">
        <f>IF(SUM(C52:C77)=0,"",1)</f>
        <v>1</v>
      </c>
      <c r="E50"/>
    </row>
    <row r="51" spans="1:5">
      <c r="A51" s="60" t="s">
        <v>285</v>
      </c>
      <c r="C51" s="54">
        <f>IF(SUM(C52:C77)=0,"",1)</f>
        <v>1</v>
      </c>
      <c r="E51"/>
    </row>
    <row r="52" spans="1:5">
      <c r="A52" s="56" t="s">
        <v>286</v>
      </c>
      <c r="B52" s="50" t="s">
        <v>10</v>
      </c>
      <c r="C52" s="57">
        <v>400</v>
      </c>
      <c r="D52" s="52">
        <v>0</v>
      </c>
      <c r="E52" s="52">
        <f>IF(C52=0,"",C52*D52)</f>
        <v>0</v>
      </c>
    </row>
    <row r="53" spans="1:5" hidden="1">
      <c r="A53" s="56" t="s">
        <v>287</v>
      </c>
      <c r="B53" s="50" t="s">
        <v>288</v>
      </c>
      <c r="C53" s="62"/>
      <c r="D53" s="52">
        <v>770</v>
      </c>
      <c r="E53" s="52" t="str">
        <f>IF(C53=0,"",C53*D53)</f>
        <v/>
      </c>
    </row>
    <row r="54" spans="1:5" hidden="1">
      <c r="A54" s="56" t="s">
        <v>289</v>
      </c>
      <c r="B54" s="50" t="s">
        <v>10</v>
      </c>
      <c r="C54" s="57"/>
      <c r="D54" s="52">
        <v>55</v>
      </c>
      <c r="E54" s="52" t="str">
        <f>IF(C54=0,"",C54*D54)</f>
        <v/>
      </c>
    </row>
    <row r="55" spans="1:5" hidden="1">
      <c r="A55" s="56" t="s">
        <v>290</v>
      </c>
      <c r="B55" s="50" t="s">
        <v>10</v>
      </c>
      <c r="C55" s="57"/>
      <c r="D55" s="52">
        <v>55</v>
      </c>
      <c r="E55" s="52" t="str">
        <f>IF(C55=0,"",C55*D55)</f>
        <v/>
      </c>
    </row>
    <row r="56" spans="1:5" hidden="1">
      <c r="A56" t="s">
        <v>291</v>
      </c>
      <c r="B56" s="50" t="s">
        <v>10</v>
      </c>
      <c r="C56" s="57"/>
      <c r="D56" s="52">
        <v>55</v>
      </c>
      <c r="E56" s="52" t="str">
        <f t="shared" ref="E56:E77" si="2">IF(C56=0,"",C56*D56)</f>
        <v/>
      </c>
    </row>
    <row r="57" spans="1:5" hidden="1">
      <c r="A57" t="s">
        <v>292</v>
      </c>
      <c r="B57" s="50" t="s">
        <v>10</v>
      </c>
      <c r="C57" s="57"/>
      <c r="D57" s="52">
        <v>150</v>
      </c>
      <c r="E57" s="52" t="str">
        <f t="shared" si="2"/>
        <v/>
      </c>
    </row>
    <row r="58" spans="1:5" hidden="1">
      <c r="A58" t="s">
        <v>293</v>
      </c>
      <c r="B58" s="50" t="s">
        <v>10</v>
      </c>
      <c r="C58" s="57"/>
      <c r="D58" s="52">
        <v>100</v>
      </c>
      <c r="E58" s="52" t="str">
        <f t="shared" si="2"/>
        <v/>
      </c>
    </row>
    <row r="59" spans="1:5" hidden="1">
      <c r="A59" s="56" t="s">
        <v>294</v>
      </c>
      <c r="B59" s="50" t="s">
        <v>10</v>
      </c>
      <c r="C59" s="57"/>
      <c r="D59" s="52">
        <v>180</v>
      </c>
      <c r="E59" s="52" t="str">
        <f t="shared" si="2"/>
        <v/>
      </c>
    </row>
    <row r="60" spans="1:5" hidden="1">
      <c r="A60" s="56" t="s">
        <v>295</v>
      </c>
      <c r="B60" s="50" t="s">
        <v>10</v>
      </c>
      <c r="C60" s="57"/>
      <c r="D60" s="52">
        <v>85</v>
      </c>
      <c r="E60" s="52" t="str">
        <f t="shared" si="2"/>
        <v/>
      </c>
    </row>
    <row r="61" spans="1:5" hidden="1">
      <c r="A61" s="56" t="s">
        <v>296</v>
      </c>
      <c r="B61" s="50" t="s">
        <v>10</v>
      </c>
      <c r="C61" s="57"/>
      <c r="D61" s="52">
        <v>85</v>
      </c>
      <c r="E61" s="52" t="str">
        <f t="shared" si="2"/>
        <v/>
      </c>
    </row>
    <row r="62" spans="1:5" hidden="1">
      <c r="A62" s="56" t="s">
        <v>297</v>
      </c>
      <c r="B62" s="50" t="s">
        <v>10</v>
      </c>
      <c r="C62" s="57"/>
      <c r="D62" s="52">
        <v>115</v>
      </c>
      <c r="E62" s="52" t="str">
        <f t="shared" si="2"/>
        <v/>
      </c>
    </row>
    <row r="63" spans="1:5" hidden="1">
      <c r="A63" s="56" t="s">
        <v>298</v>
      </c>
      <c r="B63" s="50" t="s">
        <v>10</v>
      </c>
      <c r="C63" s="57"/>
      <c r="D63" s="52">
        <v>200</v>
      </c>
      <c r="E63" s="52" t="str">
        <f t="shared" si="2"/>
        <v/>
      </c>
    </row>
    <row r="64" spans="1:5">
      <c r="A64" s="56" t="s">
        <v>299</v>
      </c>
      <c r="B64" s="50" t="s">
        <v>10</v>
      </c>
      <c r="C64" s="57">
        <v>15</v>
      </c>
      <c r="D64" s="52">
        <v>0</v>
      </c>
      <c r="E64" s="52">
        <f t="shared" si="2"/>
        <v>0</v>
      </c>
    </row>
    <row r="65" spans="1:5">
      <c r="A65" t="s">
        <v>300</v>
      </c>
      <c r="B65" s="50" t="s">
        <v>10</v>
      </c>
      <c r="C65" s="57">
        <v>8</v>
      </c>
      <c r="D65" s="52">
        <v>0</v>
      </c>
      <c r="E65" s="52">
        <f t="shared" si="2"/>
        <v>0</v>
      </c>
    </row>
    <row r="66" spans="1:5">
      <c r="A66" s="56" t="s">
        <v>301</v>
      </c>
      <c r="B66" s="50" t="s">
        <v>10</v>
      </c>
      <c r="C66" s="57">
        <v>40</v>
      </c>
      <c r="D66" s="52">
        <v>0</v>
      </c>
      <c r="E66" s="52">
        <f t="shared" si="2"/>
        <v>0</v>
      </c>
    </row>
    <row r="67" spans="1:5" hidden="1">
      <c r="A67" s="56" t="s">
        <v>302</v>
      </c>
      <c r="B67" s="50" t="s">
        <v>10</v>
      </c>
      <c r="C67" s="57"/>
      <c r="D67" s="52">
        <v>110</v>
      </c>
      <c r="E67" s="52" t="str">
        <f t="shared" si="2"/>
        <v/>
      </c>
    </row>
    <row r="68" spans="1:5">
      <c r="A68" s="56" t="s">
        <v>303</v>
      </c>
      <c r="B68" s="50" t="s">
        <v>10</v>
      </c>
      <c r="C68" s="57">
        <v>12</v>
      </c>
      <c r="D68" s="52">
        <v>0</v>
      </c>
      <c r="E68" s="52">
        <f t="shared" si="2"/>
        <v>0</v>
      </c>
    </row>
    <row r="69" spans="1:5" hidden="1">
      <c r="A69" s="56" t="s">
        <v>304</v>
      </c>
      <c r="B69" s="50" t="s">
        <v>10</v>
      </c>
      <c r="C69" s="57"/>
      <c r="D69" s="52">
        <v>150</v>
      </c>
      <c r="E69" s="52" t="str">
        <f t="shared" si="2"/>
        <v/>
      </c>
    </row>
    <row r="70" spans="1:5" hidden="1">
      <c r="A70" s="56" t="s">
        <v>305</v>
      </c>
      <c r="B70" s="50" t="s">
        <v>10</v>
      </c>
      <c r="C70" s="57"/>
      <c r="D70" s="52">
        <v>210</v>
      </c>
      <c r="E70" s="52" t="str">
        <f t="shared" si="2"/>
        <v/>
      </c>
    </row>
    <row r="71" spans="1:5" hidden="1">
      <c r="A71" s="56" t="s">
        <v>306</v>
      </c>
      <c r="B71" s="50" t="s">
        <v>10</v>
      </c>
      <c r="C71" s="57"/>
      <c r="D71" s="52">
        <v>175</v>
      </c>
      <c r="E71" s="52" t="str">
        <f t="shared" si="2"/>
        <v/>
      </c>
    </row>
    <row r="72" spans="1:5" hidden="1">
      <c r="A72" s="56" t="s">
        <v>307</v>
      </c>
      <c r="B72" s="50" t="s">
        <v>288</v>
      </c>
      <c r="C72" s="57"/>
      <c r="D72" s="52">
        <v>45</v>
      </c>
      <c r="E72" s="52" t="str">
        <f t="shared" si="2"/>
        <v/>
      </c>
    </row>
    <row r="73" spans="1:5" hidden="1">
      <c r="A73" s="56" t="s">
        <v>308</v>
      </c>
      <c r="B73" s="50" t="s">
        <v>10</v>
      </c>
      <c r="C73" s="57"/>
      <c r="D73" s="52">
        <v>15</v>
      </c>
      <c r="E73" s="52" t="str">
        <f t="shared" si="2"/>
        <v/>
      </c>
    </row>
    <row r="74" spans="1:5" hidden="1">
      <c r="A74" s="56" t="s">
        <v>309</v>
      </c>
      <c r="B74" s="50" t="s">
        <v>10</v>
      </c>
      <c r="C74" s="57"/>
      <c r="D74" s="52">
        <v>180</v>
      </c>
      <c r="E74" s="52" t="str">
        <f t="shared" si="2"/>
        <v/>
      </c>
    </row>
    <row r="75" spans="1:5" hidden="1">
      <c r="A75" s="56" t="s">
        <v>310</v>
      </c>
      <c r="B75" s="50" t="s">
        <v>10</v>
      </c>
      <c r="C75" s="57"/>
      <c r="D75" s="52">
        <v>35</v>
      </c>
      <c r="E75" s="52" t="str">
        <f t="shared" si="2"/>
        <v/>
      </c>
    </row>
    <row r="76" spans="1:5" hidden="1">
      <c r="A76" s="56" t="s">
        <v>272</v>
      </c>
      <c r="B76" s="50" t="s">
        <v>10</v>
      </c>
      <c r="C76" s="57"/>
      <c r="D76" s="52">
        <v>0</v>
      </c>
      <c r="E76" s="52" t="str">
        <f t="shared" si="2"/>
        <v/>
      </c>
    </row>
    <row r="77" spans="1:5" hidden="1">
      <c r="A77" s="56" t="s">
        <v>272</v>
      </c>
      <c r="B77" s="50" t="s">
        <v>10</v>
      </c>
      <c r="C77" s="57"/>
      <c r="D77" s="52">
        <v>0</v>
      </c>
      <c r="E77" s="52" t="str">
        <f t="shared" si="2"/>
        <v/>
      </c>
    </row>
    <row r="78" spans="1:5">
      <c r="C78" s="54">
        <f>IF(SUM(C80:C142)=0,"",1)</f>
        <v>1</v>
      </c>
    </row>
    <row r="79" spans="1:5">
      <c r="A79" s="56" t="s">
        <v>311</v>
      </c>
      <c r="C79" s="54">
        <f>IF(SUM(C80:C142)=0,"",1)</f>
        <v>1</v>
      </c>
    </row>
    <row r="80" spans="1:5">
      <c r="A80" s="56" t="s">
        <v>312</v>
      </c>
      <c r="B80" s="50" t="s">
        <v>10</v>
      </c>
      <c r="C80" s="57">
        <v>7</v>
      </c>
      <c r="D80" s="52">
        <v>0</v>
      </c>
      <c r="E80" s="52">
        <f t="shared" ref="E80:E131" si="3">IF(C80=0,"",C80*D80)</f>
        <v>0</v>
      </c>
    </row>
    <row r="81" spans="1:5" hidden="1">
      <c r="A81" s="56" t="s">
        <v>313</v>
      </c>
      <c r="B81" s="50" t="s">
        <v>10</v>
      </c>
      <c r="C81" s="57"/>
      <c r="D81" s="52">
        <v>550</v>
      </c>
      <c r="E81" s="52" t="str">
        <f t="shared" si="3"/>
        <v/>
      </c>
    </row>
    <row r="82" spans="1:5">
      <c r="A82" s="56" t="s">
        <v>314</v>
      </c>
      <c r="B82" s="50" t="s">
        <v>10</v>
      </c>
      <c r="C82" s="57">
        <v>31</v>
      </c>
      <c r="D82" s="52">
        <v>0</v>
      </c>
      <c r="E82" s="52">
        <f t="shared" si="3"/>
        <v>0</v>
      </c>
    </row>
    <row r="83" spans="1:5" hidden="1">
      <c r="A83" s="56" t="s">
        <v>315</v>
      </c>
      <c r="B83" s="50" t="s">
        <v>10</v>
      </c>
      <c r="C83" s="57"/>
      <c r="D83" s="52">
        <v>550</v>
      </c>
      <c r="E83" s="52" t="str">
        <f t="shared" si="3"/>
        <v/>
      </c>
    </row>
    <row r="84" spans="1:5" hidden="1">
      <c r="A84" s="56" t="s">
        <v>316</v>
      </c>
      <c r="B84" s="50" t="s">
        <v>10</v>
      </c>
      <c r="C84" s="57"/>
      <c r="D84" s="52">
        <v>550</v>
      </c>
      <c r="E84" s="52" t="str">
        <f t="shared" si="3"/>
        <v/>
      </c>
    </row>
    <row r="85" spans="1:5">
      <c r="A85" s="56" t="s">
        <v>317</v>
      </c>
      <c r="B85" s="50" t="s">
        <v>10</v>
      </c>
      <c r="C85" s="57">
        <v>1</v>
      </c>
      <c r="D85" s="52">
        <v>0</v>
      </c>
      <c r="E85" s="52">
        <f t="shared" si="3"/>
        <v>0</v>
      </c>
    </row>
    <row r="86" spans="1:5" hidden="1">
      <c r="A86" s="56" t="s">
        <v>318</v>
      </c>
      <c r="B86" s="50" t="s">
        <v>10</v>
      </c>
      <c r="C86" s="57"/>
      <c r="D86" s="52">
        <v>550</v>
      </c>
      <c r="E86" s="52" t="str">
        <f t="shared" si="3"/>
        <v/>
      </c>
    </row>
    <row r="87" spans="1:5" hidden="1">
      <c r="A87" s="56" t="s">
        <v>319</v>
      </c>
      <c r="B87" s="50" t="s">
        <v>10</v>
      </c>
      <c r="C87" s="57"/>
      <c r="D87" s="52">
        <v>550</v>
      </c>
      <c r="E87" s="52" t="str">
        <f t="shared" si="3"/>
        <v/>
      </c>
    </row>
    <row r="88" spans="1:5" hidden="1">
      <c r="A88" s="56" t="s">
        <v>320</v>
      </c>
      <c r="B88" s="50" t="s">
        <v>10</v>
      </c>
      <c r="C88" s="57"/>
      <c r="D88" s="52">
        <v>550</v>
      </c>
      <c r="E88" s="52" t="str">
        <f t="shared" si="3"/>
        <v/>
      </c>
    </row>
    <row r="89" spans="1:5">
      <c r="A89" s="56" t="s">
        <v>321</v>
      </c>
      <c r="B89" s="50" t="s">
        <v>10</v>
      </c>
      <c r="C89" s="57">
        <v>3</v>
      </c>
      <c r="D89" s="52">
        <v>0</v>
      </c>
      <c r="E89" s="52">
        <f t="shared" si="3"/>
        <v>0</v>
      </c>
    </row>
    <row r="90" spans="1:5" hidden="1">
      <c r="A90" s="56" t="s">
        <v>322</v>
      </c>
      <c r="B90" s="50" t="s">
        <v>10</v>
      </c>
      <c r="C90" s="57"/>
      <c r="D90" s="52">
        <v>550</v>
      </c>
      <c r="E90" s="52" t="str">
        <f t="shared" si="3"/>
        <v/>
      </c>
    </row>
    <row r="91" spans="1:5" hidden="1">
      <c r="A91" s="56" t="s">
        <v>323</v>
      </c>
      <c r="B91" s="50" t="s">
        <v>10</v>
      </c>
      <c r="C91" s="57"/>
      <c r="D91" s="52">
        <v>550</v>
      </c>
      <c r="E91" s="52" t="str">
        <f t="shared" si="3"/>
        <v/>
      </c>
    </row>
    <row r="92" spans="1:5" hidden="1">
      <c r="A92" s="56" t="s">
        <v>324</v>
      </c>
      <c r="B92" s="50" t="s">
        <v>10</v>
      </c>
      <c r="C92" s="57"/>
      <c r="D92" s="52">
        <v>550</v>
      </c>
      <c r="E92" s="52" t="str">
        <f t="shared" si="3"/>
        <v/>
      </c>
    </row>
    <row r="93" spans="1:5" hidden="1">
      <c r="A93" s="56" t="s">
        <v>325</v>
      </c>
      <c r="B93" s="50" t="s">
        <v>10</v>
      </c>
      <c r="C93" s="57"/>
      <c r="D93" s="52">
        <v>550</v>
      </c>
      <c r="E93" s="52" t="str">
        <f t="shared" si="3"/>
        <v/>
      </c>
    </row>
    <row r="94" spans="1:5" hidden="1">
      <c r="A94" s="56" t="s">
        <v>326</v>
      </c>
      <c r="B94" s="50" t="s">
        <v>10</v>
      </c>
      <c r="C94" s="57"/>
      <c r="D94" s="52">
        <v>550</v>
      </c>
      <c r="E94" s="52" t="str">
        <f t="shared" si="3"/>
        <v/>
      </c>
    </row>
    <row r="95" spans="1:5">
      <c r="A95" s="56" t="s">
        <v>327</v>
      </c>
      <c r="B95" s="50" t="s">
        <v>10</v>
      </c>
      <c r="C95" s="57">
        <v>2</v>
      </c>
      <c r="D95" s="52">
        <v>0</v>
      </c>
      <c r="E95" s="52">
        <f t="shared" si="3"/>
        <v>0</v>
      </c>
    </row>
    <row r="96" spans="1:5" hidden="1">
      <c r="A96" s="56" t="s">
        <v>328</v>
      </c>
      <c r="B96" s="50" t="s">
        <v>10</v>
      </c>
      <c r="C96" s="57"/>
      <c r="D96" s="52">
        <v>550</v>
      </c>
      <c r="E96" s="52" t="str">
        <f t="shared" si="3"/>
        <v/>
      </c>
    </row>
    <row r="97" spans="1:5" hidden="1">
      <c r="A97" s="56" t="s">
        <v>329</v>
      </c>
      <c r="B97" s="50" t="s">
        <v>10</v>
      </c>
      <c r="C97" s="57"/>
      <c r="D97" s="52">
        <v>550</v>
      </c>
      <c r="E97" s="52" t="str">
        <f t="shared" si="3"/>
        <v/>
      </c>
    </row>
    <row r="98" spans="1:5" hidden="1">
      <c r="A98" s="56" t="s">
        <v>324</v>
      </c>
      <c r="B98" s="50" t="s">
        <v>10</v>
      </c>
      <c r="C98" s="57"/>
      <c r="D98" s="52">
        <v>550</v>
      </c>
      <c r="E98" s="52" t="str">
        <f t="shared" si="3"/>
        <v/>
      </c>
    </row>
    <row r="99" spans="1:5" hidden="1">
      <c r="A99" s="56" t="s">
        <v>330</v>
      </c>
      <c r="B99" s="50" t="s">
        <v>10</v>
      </c>
      <c r="C99" s="57"/>
      <c r="D99" s="52">
        <v>550</v>
      </c>
      <c r="E99" s="52" t="str">
        <f t="shared" si="3"/>
        <v/>
      </c>
    </row>
    <row r="100" spans="1:5" hidden="1">
      <c r="A100" s="56" t="s">
        <v>331</v>
      </c>
      <c r="B100" s="50" t="s">
        <v>10</v>
      </c>
      <c r="C100" s="57"/>
      <c r="D100" s="52">
        <v>550</v>
      </c>
      <c r="E100" s="52" t="str">
        <f t="shared" si="3"/>
        <v/>
      </c>
    </row>
    <row r="101" spans="1:5" hidden="1">
      <c r="A101" s="56" t="s">
        <v>332</v>
      </c>
      <c r="B101" s="50" t="s">
        <v>10</v>
      </c>
      <c r="C101" s="57"/>
      <c r="D101" s="52">
        <v>550</v>
      </c>
      <c r="E101" s="52" t="str">
        <f t="shared" si="3"/>
        <v/>
      </c>
    </row>
    <row r="102" spans="1:5">
      <c r="A102" s="56" t="s">
        <v>333</v>
      </c>
      <c r="B102" s="50" t="s">
        <v>10</v>
      </c>
      <c r="C102" s="57">
        <v>8</v>
      </c>
      <c r="D102" s="52">
        <v>0</v>
      </c>
      <c r="E102" s="52">
        <f t="shared" si="3"/>
        <v>0</v>
      </c>
    </row>
    <row r="103" spans="1:5" hidden="1">
      <c r="A103" s="56" t="s">
        <v>334</v>
      </c>
      <c r="B103" s="50" t="s">
        <v>10</v>
      </c>
      <c r="C103" s="57"/>
      <c r="D103" s="52">
        <v>550</v>
      </c>
      <c r="E103" s="52" t="str">
        <f t="shared" si="3"/>
        <v/>
      </c>
    </row>
    <row r="104" spans="1:5" hidden="1">
      <c r="A104" s="56" t="s">
        <v>335</v>
      </c>
      <c r="B104" s="50" t="s">
        <v>10</v>
      </c>
      <c r="C104" s="57"/>
      <c r="D104" s="52">
        <v>550</v>
      </c>
      <c r="E104" s="52" t="str">
        <f t="shared" si="3"/>
        <v/>
      </c>
    </row>
    <row r="105" spans="1:5" hidden="1">
      <c r="A105" s="56" t="s">
        <v>330</v>
      </c>
      <c r="B105" s="50" t="s">
        <v>10</v>
      </c>
      <c r="C105" s="57"/>
      <c r="D105" s="52">
        <v>550</v>
      </c>
      <c r="E105" s="52" t="str">
        <f t="shared" si="3"/>
        <v/>
      </c>
    </row>
    <row r="106" spans="1:5" hidden="1">
      <c r="A106" s="56" t="s">
        <v>336</v>
      </c>
      <c r="B106" s="50" t="s">
        <v>10</v>
      </c>
      <c r="C106" s="57"/>
      <c r="D106" s="52">
        <v>690</v>
      </c>
      <c r="E106" s="52" t="str">
        <f t="shared" si="3"/>
        <v/>
      </c>
    </row>
    <row r="107" spans="1:5" hidden="1">
      <c r="A107" s="56" t="s">
        <v>337</v>
      </c>
      <c r="B107" s="50" t="s">
        <v>10</v>
      </c>
      <c r="C107" s="57"/>
      <c r="D107" s="52">
        <v>690</v>
      </c>
      <c r="E107" s="52" t="str">
        <f t="shared" si="3"/>
        <v/>
      </c>
    </row>
    <row r="108" spans="1:5" hidden="1">
      <c r="A108" s="56" t="s">
        <v>338</v>
      </c>
      <c r="B108" s="50" t="s">
        <v>10</v>
      </c>
      <c r="C108" s="57"/>
      <c r="D108" s="52">
        <v>690</v>
      </c>
      <c r="E108" s="52" t="str">
        <f t="shared" si="3"/>
        <v/>
      </c>
    </row>
    <row r="109" spans="1:5">
      <c r="A109" s="56" t="s">
        <v>339</v>
      </c>
      <c r="B109" s="50" t="s">
        <v>10</v>
      </c>
      <c r="C109" s="57">
        <v>5</v>
      </c>
      <c r="D109" s="52">
        <v>0</v>
      </c>
      <c r="E109" s="52">
        <f t="shared" si="3"/>
        <v>0</v>
      </c>
    </row>
    <row r="110" spans="1:5" hidden="1">
      <c r="A110" s="56" t="s">
        <v>340</v>
      </c>
      <c r="B110" s="50" t="s">
        <v>10</v>
      </c>
      <c r="C110" s="57"/>
      <c r="D110" s="52">
        <v>690</v>
      </c>
      <c r="E110" s="52" t="str">
        <f t="shared" si="3"/>
        <v/>
      </c>
    </row>
    <row r="111" spans="1:5" hidden="1">
      <c r="A111" s="56" t="s">
        <v>341</v>
      </c>
      <c r="B111" s="50" t="s">
        <v>10</v>
      </c>
      <c r="C111" s="57"/>
      <c r="D111" s="52">
        <v>690</v>
      </c>
      <c r="E111" s="52" t="str">
        <f t="shared" si="3"/>
        <v/>
      </c>
    </row>
    <row r="112" spans="1:5" hidden="1">
      <c r="A112" s="56" t="s">
        <v>342</v>
      </c>
      <c r="B112" s="50" t="s">
        <v>10</v>
      </c>
      <c r="C112" s="57"/>
      <c r="D112" s="52">
        <v>520</v>
      </c>
      <c r="E112" s="52" t="str">
        <f t="shared" si="3"/>
        <v/>
      </c>
    </row>
    <row r="113" spans="1:5">
      <c r="A113" s="56" t="s">
        <v>343</v>
      </c>
      <c r="B113" s="50" t="s">
        <v>10</v>
      </c>
      <c r="C113" s="57">
        <v>9</v>
      </c>
      <c r="D113" s="52">
        <v>0</v>
      </c>
      <c r="E113" s="52">
        <f t="shared" si="3"/>
        <v>0</v>
      </c>
    </row>
    <row r="114" spans="1:5">
      <c r="A114" s="56" t="s">
        <v>344</v>
      </c>
      <c r="B114" s="50" t="s">
        <v>10</v>
      </c>
      <c r="C114" s="57">
        <v>5</v>
      </c>
      <c r="D114" s="52">
        <v>0</v>
      </c>
      <c r="E114" s="52">
        <f t="shared" si="3"/>
        <v>0</v>
      </c>
    </row>
    <row r="115" spans="1:5">
      <c r="A115" s="56" t="s">
        <v>345</v>
      </c>
      <c r="B115" s="50" t="s">
        <v>10</v>
      </c>
      <c r="C115" s="57">
        <v>22</v>
      </c>
      <c r="D115" s="52">
        <v>0</v>
      </c>
      <c r="E115" s="52">
        <f t="shared" si="3"/>
        <v>0</v>
      </c>
    </row>
    <row r="116" spans="1:5" hidden="1">
      <c r="A116" s="56" t="s">
        <v>346</v>
      </c>
      <c r="B116" s="50" t="s">
        <v>10</v>
      </c>
      <c r="C116" s="57"/>
      <c r="D116" s="52">
        <v>520</v>
      </c>
      <c r="E116" s="52" t="str">
        <f t="shared" si="3"/>
        <v/>
      </c>
    </row>
    <row r="117" spans="1:5" hidden="1">
      <c r="A117" s="56" t="s">
        <v>347</v>
      </c>
      <c r="B117" s="50" t="s">
        <v>10</v>
      </c>
      <c r="C117" s="57"/>
      <c r="D117" s="52">
        <v>3130</v>
      </c>
      <c r="E117" s="52" t="str">
        <f t="shared" si="3"/>
        <v/>
      </c>
    </row>
    <row r="118" spans="1:5" hidden="1">
      <c r="A118" s="56" t="s">
        <v>348</v>
      </c>
      <c r="B118" s="50" t="s">
        <v>10</v>
      </c>
      <c r="C118" s="57"/>
      <c r="D118" s="52">
        <v>3130</v>
      </c>
      <c r="E118" s="52" t="str">
        <f t="shared" si="3"/>
        <v/>
      </c>
    </row>
    <row r="119" spans="1:5" hidden="1">
      <c r="A119" s="56" t="s">
        <v>349</v>
      </c>
      <c r="B119" s="50" t="s">
        <v>10</v>
      </c>
      <c r="C119" s="57"/>
      <c r="D119" s="52">
        <v>3130</v>
      </c>
      <c r="E119" s="52" t="str">
        <f t="shared" si="3"/>
        <v/>
      </c>
    </row>
    <row r="120" spans="1:5" hidden="1">
      <c r="A120" s="56" t="s">
        <v>350</v>
      </c>
      <c r="B120" s="50" t="s">
        <v>10</v>
      </c>
      <c r="C120" s="57"/>
      <c r="D120" s="52">
        <v>3130</v>
      </c>
      <c r="E120" s="52" t="str">
        <f t="shared" si="3"/>
        <v/>
      </c>
    </row>
    <row r="121" spans="1:5" hidden="1">
      <c r="A121" s="56" t="s">
        <v>351</v>
      </c>
      <c r="B121" s="50" t="s">
        <v>10</v>
      </c>
      <c r="C121" s="57"/>
      <c r="D121" s="52">
        <v>3130</v>
      </c>
      <c r="E121" s="52" t="str">
        <f t="shared" si="3"/>
        <v/>
      </c>
    </row>
    <row r="122" spans="1:5" hidden="1">
      <c r="A122" s="56" t="s">
        <v>352</v>
      </c>
      <c r="B122" s="50" t="s">
        <v>10</v>
      </c>
      <c r="C122" s="57"/>
      <c r="D122" s="52">
        <v>3130</v>
      </c>
      <c r="E122" s="52" t="str">
        <f t="shared" si="3"/>
        <v/>
      </c>
    </row>
    <row r="123" spans="1:5" hidden="1">
      <c r="A123" s="56" t="s">
        <v>353</v>
      </c>
      <c r="B123" s="50" t="s">
        <v>10</v>
      </c>
      <c r="C123" s="57"/>
      <c r="D123" s="52">
        <v>3130</v>
      </c>
      <c r="E123" s="52" t="str">
        <f t="shared" si="3"/>
        <v/>
      </c>
    </row>
    <row r="124" spans="1:5" hidden="1">
      <c r="A124" s="56" t="s">
        <v>354</v>
      </c>
      <c r="B124" s="50" t="s">
        <v>10</v>
      </c>
      <c r="C124" s="57"/>
      <c r="D124" s="52">
        <v>3130</v>
      </c>
      <c r="E124" s="52" t="str">
        <f t="shared" si="3"/>
        <v/>
      </c>
    </row>
    <row r="125" spans="1:5" hidden="1">
      <c r="A125" s="56" t="s">
        <v>355</v>
      </c>
      <c r="B125" s="50" t="s">
        <v>10</v>
      </c>
      <c r="C125" s="57"/>
      <c r="D125" s="52">
        <v>3130</v>
      </c>
      <c r="E125" s="52" t="str">
        <f t="shared" si="3"/>
        <v/>
      </c>
    </row>
    <row r="126" spans="1:5" hidden="1">
      <c r="A126" s="56" t="s">
        <v>356</v>
      </c>
      <c r="B126" s="50" t="s">
        <v>10</v>
      </c>
      <c r="C126" s="57"/>
      <c r="D126" s="52">
        <v>3540</v>
      </c>
      <c r="E126" s="52" t="str">
        <f t="shared" si="3"/>
        <v/>
      </c>
    </row>
    <row r="127" spans="1:5" hidden="1">
      <c r="A127" s="56" t="s">
        <v>357</v>
      </c>
      <c r="B127" s="50" t="s">
        <v>10</v>
      </c>
      <c r="C127" s="57"/>
      <c r="D127" s="52">
        <v>3130</v>
      </c>
      <c r="E127" s="52" t="str">
        <f t="shared" si="3"/>
        <v/>
      </c>
    </row>
    <row r="128" spans="1:5" hidden="1">
      <c r="A128" s="56" t="s">
        <v>358</v>
      </c>
      <c r="B128" s="50" t="s">
        <v>10</v>
      </c>
      <c r="C128" s="57"/>
      <c r="D128" s="52">
        <v>3130</v>
      </c>
      <c r="E128" s="52" t="str">
        <f t="shared" si="3"/>
        <v/>
      </c>
    </row>
    <row r="129" spans="1:5" hidden="1">
      <c r="A129" s="56" t="s">
        <v>359</v>
      </c>
      <c r="B129" s="50" t="s">
        <v>10</v>
      </c>
      <c r="C129" s="57"/>
      <c r="D129" s="52">
        <v>3130</v>
      </c>
      <c r="E129" s="52" t="str">
        <f t="shared" si="3"/>
        <v/>
      </c>
    </row>
    <row r="130" spans="1:5" hidden="1">
      <c r="A130" s="56" t="s">
        <v>360</v>
      </c>
      <c r="B130" s="50" t="s">
        <v>10</v>
      </c>
      <c r="C130" s="57"/>
      <c r="D130" s="52">
        <v>3130</v>
      </c>
      <c r="E130" s="52" t="str">
        <f t="shared" si="3"/>
        <v/>
      </c>
    </row>
    <row r="131" spans="1:5" hidden="1">
      <c r="A131" s="56" t="s">
        <v>361</v>
      </c>
      <c r="B131" s="50" t="s">
        <v>10</v>
      </c>
      <c r="C131" s="57"/>
      <c r="D131" s="52">
        <v>2380</v>
      </c>
      <c r="E131" s="52" t="str">
        <f t="shared" si="3"/>
        <v/>
      </c>
    </row>
    <row r="132" spans="1:5" hidden="1">
      <c r="A132" s="56" t="s">
        <v>362</v>
      </c>
      <c r="B132" s="50" t="s">
        <v>10</v>
      </c>
      <c r="C132" s="57"/>
      <c r="D132" s="52">
        <v>2380</v>
      </c>
      <c r="E132" s="52" t="str">
        <f>IF(C132=0,"",C132*D132)</f>
        <v/>
      </c>
    </row>
    <row r="133" spans="1:5" hidden="1">
      <c r="A133" s="56" t="s">
        <v>363</v>
      </c>
      <c r="B133" s="50" t="s">
        <v>10</v>
      </c>
      <c r="C133" s="57"/>
      <c r="D133" s="52">
        <v>2380</v>
      </c>
      <c r="E133" s="52" t="str">
        <f>IF(C133=0,"",C133*D133)</f>
        <v/>
      </c>
    </row>
    <row r="134" spans="1:5" hidden="1">
      <c r="A134" s="56" t="s">
        <v>364</v>
      </c>
      <c r="B134" s="50" t="s">
        <v>10</v>
      </c>
      <c r="C134" s="57"/>
      <c r="D134" s="52">
        <v>2380</v>
      </c>
      <c r="E134" s="52" t="str">
        <f>IF(C134=0,"",C134*D134)</f>
        <v/>
      </c>
    </row>
    <row r="135" spans="1:5" hidden="1">
      <c r="A135" s="56" t="s">
        <v>365</v>
      </c>
      <c r="B135" s="50" t="s">
        <v>10</v>
      </c>
      <c r="C135" s="57"/>
      <c r="D135" s="52">
        <v>520</v>
      </c>
      <c r="E135" s="52" t="str">
        <f>IF(C135=0,"",C135*D135)</f>
        <v/>
      </c>
    </row>
    <row r="136" spans="1:5" hidden="1">
      <c r="A136" s="56" t="s">
        <v>366</v>
      </c>
      <c r="B136" s="50" t="s">
        <v>10</v>
      </c>
      <c r="C136" s="57"/>
      <c r="D136" s="52">
        <v>520</v>
      </c>
      <c r="E136" s="52" t="str">
        <f>IF(C136=0,"",C136*D136)</f>
        <v/>
      </c>
    </row>
    <row r="137" spans="1:5" hidden="1">
      <c r="A137" s="56" t="s">
        <v>367</v>
      </c>
      <c r="B137" s="50" t="s">
        <v>10</v>
      </c>
      <c r="C137" s="57"/>
      <c r="D137" s="52">
        <v>520</v>
      </c>
      <c r="E137" s="52" t="str">
        <f t="shared" ref="E137:E142" si="4">IF(C137=0,"",C137*D137)</f>
        <v/>
      </c>
    </row>
    <row r="138" spans="1:5" hidden="1">
      <c r="A138" s="56" t="s">
        <v>368</v>
      </c>
      <c r="B138" s="50" t="s">
        <v>10</v>
      </c>
      <c r="C138" s="57"/>
      <c r="D138" s="52">
        <v>520</v>
      </c>
      <c r="E138" s="52" t="str">
        <f t="shared" si="4"/>
        <v/>
      </c>
    </row>
    <row r="139" spans="1:5" hidden="1">
      <c r="A139" s="56" t="s">
        <v>369</v>
      </c>
      <c r="B139" s="50" t="s">
        <v>10</v>
      </c>
      <c r="C139" s="57"/>
      <c r="D139" s="52">
        <v>520</v>
      </c>
      <c r="E139" s="52" t="str">
        <f t="shared" si="4"/>
        <v/>
      </c>
    </row>
    <row r="140" spans="1:5" hidden="1">
      <c r="A140" s="56" t="s">
        <v>272</v>
      </c>
      <c r="B140" s="50" t="s">
        <v>10</v>
      </c>
      <c r="C140" s="57"/>
      <c r="D140" s="52">
        <v>0</v>
      </c>
      <c r="E140" s="52" t="str">
        <f t="shared" si="4"/>
        <v/>
      </c>
    </row>
    <row r="141" spans="1:5" hidden="1">
      <c r="A141" s="56" t="s">
        <v>272</v>
      </c>
      <c r="B141" s="50" t="s">
        <v>10</v>
      </c>
      <c r="C141" s="57"/>
      <c r="D141" s="52">
        <v>0</v>
      </c>
      <c r="E141" s="52" t="str">
        <f t="shared" si="4"/>
        <v/>
      </c>
    </row>
    <row r="142" spans="1:5" hidden="1">
      <c r="A142" s="56" t="s">
        <v>272</v>
      </c>
      <c r="B142" s="50" t="s">
        <v>10</v>
      </c>
      <c r="C142" s="57"/>
      <c r="D142" s="52">
        <v>0</v>
      </c>
      <c r="E142" s="52" t="str">
        <f t="shared" si="4"/>
        <v/>
      </c>
    </row>
    <row r="143" spans="1:5">
      <c r="C143" s="63">
        <f>IF(SUM(C145:C162)=0,"",1)</f>
        <v>1</v>
      </c>
    </row>
    <row r="144" spans="1:5">
      <c r="A144" s="56" t="s">
        <v>370</v>
      </c>
      <c r="C144" s="63">
        <f>IF(SUM(C145:C162)=0,"",1)</f>
        <v>1</v>
      </c>
    </row>
    <row r="145" spans="1:5">
      <c r="A145" s="56" t="s">
        <v>371</v>
      </c>
      <c r="B145" s="50" t="s">
        <v>10</v>
      </c>
      <c r="C145" s="57">
        <v>14</v>
      </c>
      <c r="D145" s="52">
        <v>0</v>
      </c>
      <c r="E145" s="52">
        <f t="shared" ref="E145:E162" si="5">IF(C145=0,"",C145*D145)</f>
        <v>0</v>
      </c>
    </row>
    <row r="146" spans="1:5">
      <c r="A146" s="56" t="s">
        <v>372</v>
      </c>
      <c r="B146" s="50" t="s">
        <v>10</v>
      </c>
      <c r="C146" s="57">
        <v>1</v>
      </c>
      <c r="D146" s="52">
        <v>0</v>
      </c>
      <c r="E146" s="52">
        <f t="shared" si="5"/>
        <v>0</v>
      </c>
    </row>
    <row r="147" spans="1:5" hidden="1">
      <c r="A147" s="56" t="s">
        <v>373</v>
      </c>
      <c r="B147" s="50" t="s">
        <v>10</v>
      </c>
      <c r="C147" s="57"/>
      <c r="D147" s="52">
        <v>9100</v>
      </c>
      <c r="E147" s="52" t="str">
        <f t="shared" si="5"/>
        <v/>
      </c>
    </row>
    <row r="148" spans="1:5" hidden="1">
      <c r="A148" s="56" t="s">
        <v>374</v>
      </c>
      <c r="B148" s="50" t="s">
        <v>10</v>
      </c>
      <c r="C148" s="57"/>
      <c r="D148" s="52">
        <v>7540</v>
      </c>
      <c r="E148" s="52" t="str">
        <f t="shared" si="5"/>
        <v/>
      </c>
    </row>
    <row r="149" spans="1:5" hidden="1">
      <c r="A149" s="56" t="s">
        <v>375</v>
      </c>
      <c r="B149" s="50" t="s">
        <v>10</v>
      </c>
      <c r="C149" s="57"/>
      <c r="D149" s="52">
        <v>22300</v>
      </c>
      <c r="E149" s="52" t="str">
        <f t="shared" si="5"/>
        <v/>
      </c>
    </row>
    <row r="150" spans="1:5" hidden="1">
      <c r="A150" s="56" t="s">
        <v>376</v>
      </c>
      <c r="B150" s="50" t="s">
        <v>10</v>
      </c>
      <c r="C150" s="57"/>
      <c r="D150" s="52">
        <v>31500</v>
      </c>
      <c r="E150" s="52" t="str">
        <f t="shared" si="5"/>
        <v/>
      </c>
    </row>
    <row r="151" spans="1:5" hidden="1">
      <c r="A151" s="56" t="s">
        <v>377</v>
      </c>
      <c r="B151" s="50" t="s">
        <v>10</v>
      </c>
      <c r="C151" s="57"/>
      <c r="D151" s="52">
        <v>6750</v>
      </c>
      <c r="E151" s="52" t="str">
        <f t="shared" si="5"/>
        <v/>
      </c>
    </row>
    <row r="152" spans="1:5" hidden="1">
      <c r="A152" s="56" t="s">
        <v>378</v>
      </c>
      <c r="B152" s="50" t="s">
        <v>10</v>
      </c>
      <c r="C152" s="57"/>
      <c r="D152" s="52">
        <v>6810</v>
      </c>
      <c r="E152" s="52" t="str">
        <f t="shared" si="5"/>
        <v/>
      </c>
    </row>
    <row r="153" spans="1:5" hidden="1">
      <c r="A153" s="56" t="s">
        <v>379</v>
      </c>
      <c r="B153" s="50" t="s">
        <v>10</v>
      </c>
      <c r="C153" s="57"/>
      <c r="D153" s="52">
        <v>18900</v>
      </c>
      <c r="E153" s="52" t="str">
        <f t="shared" si="5"/>
        <v/>
      </c>
    </row>
    <row r="154" spans="1:5" hidden="1">
      <c r="A154" s="56" t="s">
        <v>380</v>
      </c>
      <c r="B154" s="50" t="s">
        <v>10</v>
      </c>
      <c r="C154" s="57"/>
      <c r="D154" s="52">
        <v>26850</v>
      </c>
      <c r="E154" s="52" t="str">
        <f t="shared" si="5"/>
        <v/>
      </c>
    </row>
    <row r="155" spans="1:5" hidden="1">
      <c r="A155" s="56" t="s">
        <v>381</v>
      </c>
      <c r="B155" s="50" t="s">
        <v>10</v>
      </c>
      <c r="C155" s="57"/>
      <c r="D155" s="52">
        <v>8340</v>
      </c>
      <c r="E155" s="52" t="str">
        <f t="shared" si="5"/>
        <v/>
      </c>
    </row>
    <row r="156" spans="1:5" hidden="1">
      <c r="A156" s="56" t="s">
        <v>382</v>
      </c>
      <c r="B156" s="50" t="s">
        <v>10</v>
      </c>
      <c r="C156" s="57"/>
      <c r="D156" s="52">
        <v>11980</v>
      </c>
      <c r="E156" s="52" t="str">
        <f t="shared" si="5"/>
        <v/>
      </c>
    </row>
    <row r="157" spans="1:5" hidden="1">
      <c r="A157" s="56" t="s">
        <v>383</v>
      </c>
      <c r="B157" s="50" t="s">
        <v>10</v>
      </c>
      <c r="C157" s="57"/>
      <c r="D157" s="52">
        <v>20300</v>
      </c>
      <c r="E157" s="52" t="str">
        <f t="shared" si="5"/>
        <v/>
      </c>
    </row>
    <row r="158" spans="1:5" hidden="1">
      <c r="A158" s="56" t="s">
        <v>384</v>
      </c>
      <c r="B158" s="50" t="s">
        <v>10</v>
      </c>
      <c r="C158" s="57"/>
      <c r="D158" s="52">
        <v>32400</v>
      </c>
      <c r="E158" s="52" t="str">
        <f t="shared" si="5"/>
        <v/>
      </c>
    </row>
    <row r="159" spans="1:5" hidden="1">
      <c r="A159" s="56" t="s">
        <v>385</v>
      </c>
      <c r="B159" s="50" t="s">
        <v>10</v>
      </c>
      <c r="C159" s="57"/>
      <c r="D159" s="52">
        <v>27500</v>
      </c>
      <c r="E159" s="52" t="str">
        <f t="shared" si="5"/>
        <v/>
      </c>
    </row>
    <row r="160" spans="1:5" hidden="1">
      <c r="A160" s="56" t="s">
        <v>386</v>
      </c>
      <c r="B160" s="50" t="s">
        <v>10</v>
      </c>
      <c r="C160" s="57"/>
      <c r="D160" s="52">
        <v>43100</v>
      </c>
      <c r="E160" s="52" t="str">
        <f t="shared" si="5"/>
        <v/>
      </c>
    </row>
    <row r="161" spans="1:5" hidden="1">
      <c r="A161" s="56" t="s">
        <v>272</v>
      </c>
      <c r="B161" s="50" t="s">
        <v>10</v>
      </c>
      <c r="C161" s="57"/>
      <c r="D161" s="52">
        <v>0</v>
      </c>
      <c r="E161" s="52" t="str">
        <f t="shared" si="5"/>
        <v/>
      </c>
    </row>
    <row r="162" spans="1:5" hidden="1">
      <c r="A162" s="56" t="s">
        <v>272</v>
      </c>
      <c r="B162" s="50" t="s">
        <v>10</v>
      </c>
      <c r="C162" s="57"/>
      <c r="D162" s="52">
        <v>0</v>
      </c>
      <c r="E162" s="52" t="str">
        <f t="shared" si="5"/>
        <v/>
      </c>
    </row>
    <row r="163" spans="1:5">
      <c r="C163" s="63">
        <f>IF(SUM(C165:C169)=0,"",1)</f>
        <v>1</v>
      </c>
    </row>
    <row r="164" spans="1:5">
      <c r="A164" s="56" t="s">
        <v>387</v>
      </c>
      <c r="C164" s="63">
        <f>IF(SUM(C165:C169)=0,"",1)</f>
        <v>1</v>
      </c>
    </row>
    <row r="165" spans="1:5" hidden="1">
      <c r="A165" s="56" t="s">
        <v>388</v>
      </c>
      <c r="B165" s="50" t="s">
        <v>10</v>
      </c>
      <c r="C165" s="57"/>
      <c r="D165" s="52">
        <v>850</v>
      </c>
      <c r="E165" s="52" t="str">
        <f>IF(C165=0,"",C165*D165)</f>
        <v/>
      </c>
    </row>
    <row r="166" spans="1:5" hidden="1">
      <c r="A166" s="56" t="s">
        <v>389</v>
      </c>
      <c r="B166" s="50" t="s">
        <v>10</v>
      </c>
      <c r="C166" s="57"/>
      <c r="D166" s="52">
        <v>1580</v>
      </c>
      <c r="E166" s="52" t="str">
        <f>IF(C166=0,"",C166*D166)</f>
        <v/>
      </c>
    </row>
    <row r="167" spans="1:5">
      <c r="A167" s="56" t="s">
        <v>390</v>
      </c>
      <c r="B167" s="50" t="s">
        <v>10</v>
      </c>
      <c r="C167" s="57">
        <v>3</v>
      </c>
      <c r="D167" s="52">
        <v>0</v>
      </c>
      <c r="E167" s="52">
        <f>IF(C167=0,"",C167*D167)</f>
        <v>0</v>
      </c>
    </row>
    <row r="168" spans="1:5">
      <c r="A168" s="56" t="s">
        <v>391</v>
      </c>
      <c r="B168" s="50" t="s">
        <v>10</v>
      </c>
      <c r="C168" s="57">
        <v>1</v>
      </c>
      <c r="D168" s="52">
        <v>0</v>
      </c>
      <c r="E168" s="52">
        <f>IF(C168=0,"",C168*D168)</f>
        <v>0</v>
      </c>
    </row>
    <row r="169" spans="1:5" hidden="1">
      <c r="A169" s="56" t="s">
        <v>272</v>
      </c>
      <c r="B169" s="50" t="s">
        <v>10</v>
      </c>
      <c r="C169" s="57"/>
      <c r="D169" s="52">
        <v>0</v>
      </c>
      <c r="E169" s="52" t="str">
        <f>IF(C169=0,"",C169*D169)</f>
        <v/>
      </c>
    </row>
    <row r="170" spans="1:5">
      <c r="C170" s="63">
        <f>IF(SUM(C172:C291)=0,"",1)</f>
        <v>1</v>
      </c>
    </row>
    <row r="171" spans="1:5">
      <c r="A171" s="56" t="s">
        <v>392</v>
      </c>
      <c r="C171" s="63">
        <f>IF(SUM(C172:C291)=0,"",1)</f>
        <v>1</v>
      </c>
    </row>
    <row r="172" spans="1:5" hidden="1">
      <c r="A172" s="56" t="s">
        <v>393</v>
      </c>
      <c r="B172" s="50" t="s">
        <v>10</v>
      </c>
      <c r="C172" s="57"/>
      <c r="D172" s="52">
        <v>240</v>
      </c>
      <c r="E172" s="52" t="str">
        <f t="shared" ref="E172:E178" si="6">IF(C172=0,"",C172*D172)</f>
        <v/>
      </c>
    </row>
    <row r="173" spans="1:5" hidden="1">
      <c r="A173" s="56" t="s">
        <v>394</v>
      </c>
      <c r="B173" s="50" t="s">
        <v>10</v>
      </c>
      <c r="C173" s="57"/>
      <c r="D173" s="52">
        <v>240</v>
      </c>
      <c r="E173" s="52" t="str">
        <f t="shared" si="6"/>
        <v/>
      </c>
    </row>
    <row r="174" spans="1:5" hidden="1">
      <c r="A174" s="56" t="s">
        <v>395</v>
      </c>
      <c r="B174" s="50" t="s">
        <v>10</v>
      </c>
      <c r="C174" s="57"/>
      <c r="D174" s="52">
        <v>260</v>
      </c>
      <c r="E174" s="52" t="str">
        <f t="shared" si="6"/>
        <v/>
      </c>
    </row>
    <row r="175" spans="1:5">
      <c r="A175" s="56" t="s">
        <v>396</v>
      </c>
      <c r="B175" s="50" t="s">
        <v>10</v>
      </c>
      <c r="C175" s="57">
        <v>102</v>
      </c>
      <c r="D175" s="52">
        <v>0</v>
      </c>
      <c r="E175" s="52">
        <f t="shared" si="6"/>
        <v>0</v>
      </c>
    </row>
    <row r="176" spans="1:5">
      <c r="A176" s="56" t="s">
        <v>397</v>
      </c>
      <c r="B176" s="50" t="s">
        <v>10</v>
      </c>
      <c r="C176" s="57">
        <v>1</v>
      </c>
      <c r="D176" s="52">
        <v>0</v>
      </c>
      <c r="E176" s="52">
        <f t="shared" si="6"/>
        <v>0</v>
      </c>
    </row>
    <row r="177" spans="1:5" hidden="1">
      <c r="A177" s="56" t="s">
        <v>398</v>
      </c>
      <c r="B177" s="50" t="s">
        <v>10</v>
      </c>
      <c r="C177" s="57"/>
      <c r="D177" s="52">
        <v>310</v>
      </c>
      <c r="E177" s="52" t="str">
        <f t="shared" si="6"/>
        <v/>
      </c>
    </row>
    <row r="178" spans="1:5" hidden="1">
      <c r="A178" s="56" t="s">
        <v>398</v>
      </c>
      <c r="B178" s="50" t="s">
        <v>10</v>
      </c>
      <c r="C178" s="57"/>
      <c r="D178" s="52">
        <v>410</v>
      </c>
      <c r="E178" s="52" t="str">
        <f t="shared" si="6"/>
        <v/>
      </c>
    </row>
    <row r="179" spans="1:5" hidden="1">
      <c r="A179" s="56" t="s">
        <v>399</v>
      </c>
      <c r="B179" s="50" t="s">
        <v>10</v>
      </c>
      <c r="C179" s="57"/>
      <c r="D179" s="52">
        <v>330</v>
      </c>
      <c r="E179" s="52" t="str">
        <f>IF(C179=0,"",C179*D179)</f>
        <v/>
      </c>
    </row>
    <row r="180" spans="1:5" hidden="1">
      <c r="A180" s="56" t="s">
        <v>400</v>
      </c>
      <c r="B180" s="50" t="s">
        <v>10</v>
      </c>
      <c r="C180" s="57"/>
      <c r="D180" s="52">
        <v>490</v>
      </c>
      <c r="E180" s="52" t="str">
        <f>IF(C180=0,"",C180*D180)</f>
        <v/>
      </c>
    </row>
    <row r="181" spans="1:5" hidden="1">
      <c r="A181" s="56" t="s">
        <v>401</v>
      </c>
      <c r="B181" s="50" t="s">
        <v>10</v>
      </c>
      <c r="C181" s="57"/>
      <c r="D181" s="52">
        <v>660</v>
      </c>
      <c r="E181" s="52" t="str">
        <f>IF(C181=0,"",C181*D181)</f>
        <v/>
      </c>
    </row>
    <row r="182" spans="1:5" hidden="1">
      <c r="A182" s="56" t="s">
        <v>402</v>
      </c>
      <c r="B182" s="50" t="s">
        <v>10</v>
      </c>
      <c r="C182" s="57"/>
      <c r="D182" s="52">
        <v>430</v>
      </c>
      <c r="E182" s="52" t="str">
        <f t="shared" ref="E182:E245" si="7">IF(C182=0,"",C182*D182)</f>
        <v/>
      </c>
    </row>
    <row r="183" spans="1:5">
      <c r="A183" s="56" t="s">
        <v>403</v>
      </c>
      <c r="B183" s="50" t="s">
        <v>10</v>
      </c>
      <c r="C183" s="57">
        <v>4</v>
      </c>
      <c r="D183" s="52">
        <v>0</v>
      </c>
      <c r="E183" s="52">
        <f t="shared" si="7"/>
        <v>0</v>
      </c>
    </row>
    <row r="184" spans="1:5">
      <c r="A184" s="56" t="s">
        <v>404</v>
      </c>
      <c r="B184" s="50" t="s">
        <v>10</v>
      </c>
      <c r="C184" s="57">
        <v>1</v>
      </c>
      <c r="D184" s="52">
        <v>0</v>
      </c>
      <c r="E184" s="52">
        <f t="shared" si="7"/>
        <v>0</v>
      </c>
    </row>
    <row r="185" spans="1:5" hidden="1">
      <c r="A185" s="56" t="s">
        <v>405</v>
      </c>
      <c r="B185" s="50" t="s">
        <v>10</v>
      </c>
      <c r="C185" s="57"/>
      <c r="D185" s="52">
        <v>1340</v>
      </c>
      <c r="E185" s="52" t="str">
        <f t="shared" si="7"/>
        <v/>
      </c>
    </row>
    <row r="186" spans="1:5" hidden="1">
      <c r="A186" s="56" t="s">
        <v>406</v>
      </c>
      <c r="B186" s="50" t="s">
        <v>10</v>
      </c>
      <c r="C186" s="57"/>
      <c r="D186" s="52">
        <v>1850</v>
      </c>
      <c r="E186" s="52" t="str">
        <f t="shared" si="7"/>
        <v/>
      </c>
    </row>
    <row r="187" spans="1:5" hidden="1">
      <c r="A187" s="56" t="s">
        <v>407</v>
      </c>
      <c r="B187" s="50" t="s">
        <v>10</v>
      </c>
      <c r="C187" s="57"/>
      <c r="D187" s="52">
        <v>3630</v>
      </c>
      <c r="E187" s="52" t="str">
        <f t="shared" si="7"/>
        <v/>
      </c>
    </row>
    <row r="188" spans="1:5" hidden="1">
      <c r="A188" s="56" t="s">
        <v>408</v>
      </c>
      <c r="B188" s="50" t="s">
        <v>10</v>
      </c>
      <c r="C188" s="57"/>
      <c r="D188" s="52">
        <v>4870</v>
      </c>
      <c r="E188" s="52" t="str">
        <f t="shared" si="7"/>
        <v/>
      </c>
    </row>
    <row r="189" spans="1:5" hidden="1">
      <c r="A189" s="56" t="s">
        <v>409</v>
      </c>
      <c r="B189" s="50" t="s">
        <v>10</v>
      </c>
      <c r="C189" s="57"/>
      <c r="D189" s="52">
        <v>250</v>
      </c>
      <c r="E189" s="52" t="str">
        <f t="shared" si="7"/>
        <v/>
      </c>
    </row>
    <row r="190" spans="1:5" hidden="1">
      <c r="A190" s="56" t="s">
        <v>410</v>
      </c>
      <c r="B190" s="50" t="s">
        <v>10</v>
      </c>
      <c r="C190" s="57"/>
      <c r="D190" s="52">
        <v>250</v>
      </c>
      <c r="E190" s="52" t="str">
        <f t="shared" si="7"/>
        <v/>
      </c>
    </row>
    <row r="191" spans="1:5" hidden="1">
      <c r="A191" s="56" t="s">
        <v>411</v>
      </c>
      <c r="B191" s="50" t="s">
        <v>10</v>
      </c>
      <c r="C191" s="57"/>
      <c r="D191" s="52">
        <v>310</v>
      </c>
      <c r="E191" s="52" t="str">
        <f t="shared" si="7"/>
        <v/>
      </c>
    </row>
    <row r="192" spans="1:5">
      <c r="A192" s="56" t="s">
        <v>412</v>
      </c>
      <c r="B192" s="50" t="s">
        <v>10</v>
      </c>
      <c r="C192" s="57">
        <v>3</v>
      </c>
      <c r="D192" s="52">
        <v>0</v>
      </c>
      <c r="E192" s="52">
        <f t="shared" si="7"/>
        <v>0</v>
      </c>
    </row>
    <row r="193" spans="1:5" hidden="1">
      <c r="A193" s="56" t="s">
        <v>413</v>
      </c>
      <c r="B193" s="50" t="s">
        <v>10</v>
      </c>
      <c r="C193" s="57"/>
      <c r="D193" s="52">
        <v>380</v>
      </c>
      <c r="E193" s="52" t="str">
        <f t="shared" si="7"/>
        <v/>
      </c>
    </row>
    <row r="194" spans="1:5">
      <c r="A194" s="56" t="s">
        <v>414</v>
      </c>
      <c r="B194" s="50" t="s">
        <v>10</v>
      </c>
      <c r="C194" s="57">
        <v>2</v>
      </c>
      <c r="D194" s="52">
        <v>0</v>
      </c>
      <c r="E194" s="52">
        <f t="shared" si="7"/>
        <v>0</v>
      </c>
    </row>
    <row r="195" spans="1:5">
      <c r="A195" s="56" t="s">
        <v>415</v>
      </c>
      <c r="B195" s="50" t="s">
        <v>10</v>
      </c>
      <c r="C195" s="57">
        <v>2</v>
      </c>
      <c r="D195" s="52">
        <v>0</v>
      </c>
      <c r="E195" s="52">
        <f t="shared" si="7"/>
        <v>0</v>
      </c>
    </row>
    <row r="196" spans="1:5" hidden="1">
      <c r="A196" s="56" t="s">
        <v>416</v>
      </c>
      <c r="B196" s="50" t="s">
        <v>10</v>
      </c>
      <c r="C196" s="57"/>
      <c r="D196" s="52">
        <v>820</v>
      </c>
      <c r="E196" s="52" t="str">
        <f t="shared" si="7"/>
        <v/>
      </c>
    </row>
    <row r="197" spans="1:5" hidden="1">
      <c r="A197" s="56" t="s">
        <v>417</v>
      </c>
      <c r="B197" s="50" t="s">
        <v>10</v>
      </c>
      <c r="C197" s="57"/>
      <c r="D197" s="52">
        <v>1130</v>
      </c>
      <c r="E197" s="52" t="str">
        <f t="shared" si="7"/>
        <v/>
      </c>
    </row>
    <row r="198" spans="1:5" hidden="1">
      <c r="A198" s="56" t="s">
        <v>418</v>
      </c>
      <c r="B198" s="50" t="s">
        <v>10</v>
      </c>
      <c r="C198" s="57"/>
      <c r="D198" s="52">
        <v>1130</v>
      </c>
      <c r="E198" s="52" t="str">
        <f t="shared" si="7"/>
        <v/>
      </c>
    </row>
    <row r="199" spans="1:5" hidden="1">
      <c r="A199" s="56" t="s">
        <v>419</v>
      </c>
      <c r="B199" s="50" t="s">
        <v>10</v>
      </c>
      <c r="C199" s="57"/>
      <c r="D199" s="52">
        <v>2890</v>
      </c>
      <c r="E199" s="52" t="str">
        <f t="shared" si="7"/>
        <v/>
      </c>
    </row>
    <row r="200" spans="1:5" hidden="1">
      <c r="A200" s="56" t="s">
        <v>420</v>
      </c>
      <c r="B200" s="50" t="s">
        <v>10</v>
      </c>
      <c r="C200" s="57"/>
      <c r="D200" s="52">
        <v>5450</v>
      </c>
      <c r="E200" s="52" t="str">
        <f t="shared" si="7"/>
        <v/>
      </c>
    </row>
    <row r="201" spans="1:5" hidden="1">
      <c r="A201" s="56" t="s">
        <v>421</v>
      </c>
      <c r="B201" s="50" t="s">
        <v>10</v>
      </c>
      <c r="C201" s="57"/>
      <c r="D201" s="52">
        <v>270</v>
      </c>
      <c r="E201" s="52" t="str">
        <f t="shared" si="7"/>
        <v/>
      </c>
    </row>
    <row r="202" spans="1:5" hidden="1">
      <c r="A202" s="56" t="s">
        <v>422</v>
      </c>
      <c r="B202" s="50" t="s">
        <v>10</v>
      </c>
      <c r="C202" s="57"/>
      <c r="D202" s="52">
        <v>290</v>
      </c>
      <c r="E202" s="52" t="str">
        <f t="shared" si="7"/>
        <v/>
      </c>
    </row>
    <row r="203" spans="1:5">
      <c r="A203" s="56" t="s">
        <v>423</v>
      </c>
      <c r="B203" s="50" t="s">
        <v>10</v>
      </c>
      <c r="C203" s="57">
        <v>29</v>
      </c>
      <c r="D203" s="52">
        <v>0</v>
      </c>
      <c r="E203" s="52">
        <f t="shared" si="7"/>
        <v>0</v>
      </c>
    </row>
    <row r="204" spans="1:5">
      <c r="A204" s="56" t="s">
        <v>424</v>
      </c>
      <c r="B204" s="50" t="s">
        <v>10</v>
      </c>
      <c r="C204" s="57">
        <v>20</v>
      </c>
      <c r="D204" s="52">
        <v>0</v>
      </c>
      <c r="E204" s="52">
        <f t="shared" si="7"/>
        <v>0</v>
      </c>
    </row>
    <row r="205" spans="1:5">
      <c r="A205" s="56" t="s">
        <v>425</v>
      </c>
      <c r="B205" s="50" t="s">
        <v>10</v>
      </c>
      <c r="C205" s="57">
        <v>3</v>
      </c>
      <c r="D205" s="52">
        <v>0</v>
      </c>
      <c r="E205" s="52">
        <f t="shared" si="7"/>
        <v>0</v>
      </c>
    </row>
    <row r="206" spans="1:5" hidden="1">
      <c r="A206" s="56" t="s">
        <v>426</v>
      </c>
      <c r="B206" s="50" t="s">
        <v>10</v>
      </c>
      <c r="C206" s="57"/>
      <c r="D206" s="52">
        <v>685</v>
      </c>
      <c r="E206" s="52" t="str">
        <f t="shared" si="7"/>
        <v/>
      </c>
    </row>
    <row r="207" spans="1:5" hidden="1">
      <c r="A207" s="56" t="s">
        <v>427</v>
      </c>
      <c r="B207" s="50" t="s">
        <v>10</v>
      </c>
      <c r="C207" s="57"/>
      <c r="D207" s="52">
        <v>790</v>
      </c>
      <c r="E207" s="52" t="str">
        <f t="shared" si="7"/>
        <v/>
      </c>
    </row>
    <row r="208" spans="1:5" hidden="1">
      <c r="A208" s="56" t="s">
        <v>428</v>
      </c>
      <c r="B208" s="50" t="s">
        <v>10</v>
      </c>
      <c r="C208" s="57"/>
      <c r="D208" s="52">
        <v>1150</v>
      </c>
      <c r="E208" s="52" t="str">
        <f t="shared" si="7"/>
        <v/>
      </c>
    </row>
    <row r="209" spans="1:5" hidden="1">
      <c r="A209" s="56" t="s">
        <v>429</v>
      </c>
      <c r="B209" s="50" t="s">
        <v>10</v>
      </c>
      <c r="C209" s="57"/>
      <c r="D209" s="52">
        <v>1050</v>
      </c>
      <c r="E209" s="52" t="str">
        <f t="shared" si="7"/>
        <v/>
      </c>
    </row>
    <row r="210" spans="1:5" hidden="1">
      <c r="A210" s="56" t="s">
        <v>430</v>
      </c>
      <c r="B210" s="50" t="s">
        <v>10</v>
      </c>
      <c r="C210" s="57"/>
      <c r="D210" s="52">
        <v>2410</v>
      </c>
      <c r="E210" s="52" t="str">
        <f t="shared" si="7"/>
        <v/>
      </c>
    </row>
    <row r="211" spans="1:5" hidden="1">
      <c r="A211" s="56" t="s">
        <v>431</v>
      </c>
      <c r="B211" s="50" t="s">
        <v>10</v>
      </c>
      <c r="C211" s="57"/>
      <c r="D211" s="52">
        <v>3120</v>
      </c>
      <c r="E211" s="52" t="str">
        <f t="shared" si="7"/>
        <v/>
      </c>
    </row>
    <row r="212" spans="1:5" hidden="1">
      <c r="A212" s="56" t="s">
        <v>432</v>
      </c>
      <c r="B212" s="50" t="s">
        <v>10</v>
      </c>
      <c r="C212" s="57"/>
      <c r="D212" s="52">
        <v>490</v>
      </c>
      <c r="E212" s="52" t="str">
        <f t="shared" si="7"/>
        <v/>
      </c>
    </row>
    <row r="213" spans="1:5">
      <c r="A213" s="56" t="s">
        <v>433</v>
      </c>
      <c r="B213" s="50" t="s">
        <v>10</v>
      </c>
      <c r="C213" s="57">
        <v>5</v>
      </c>
      <c r="D213" s="52">
        <v>0</v>
      </c>
      <c r="E213" s="52">
        <f t="shared" si="7"/>
        <v>0</v>
      </c>
    </row>
    <row r="214" spans="1:5">
      <c r="A214" s="56" t="s">
        <v>434</v>
      </c>
      <c r="B214" s="50" t="s">
        <v>10</v>
      </c>
      <c r="C214" s="57">
        <v>6</v>
      </c>
      <c r="D214" s="52">
        <v>0</v>
      </c>
      <c r="E214" s="52">
        <f t="shared" si="7"/>
        <v>0</v>
      </c>
    </row>
    <row r="215" spans="1:5" hidden="1">
      <c r="A215" s="56" t="s">
        <v>435</v>
      </c>
      <c r="B215" s="50" t="s">
        <v>10</v>
      </c>
      <c r="C215" s="57"/>
      <c r="D215" s="52">
        <v>1470</v>
      </c>
      <c r="E215" s="52" t="str">
        <f t="shared" si="7"/>
        <v/>
      </c>
    </row>
    <row r="216" spans="1:5" hidden="1">
      <c r="A216" s="56" t="s">
        <v>436</v>
      </c>
      <c r="B216" s="50" t="s">
        <v>10</v>
      </c>
      <c r="C216" s="57"/>
      <c r="D216" s="52">
        <v>1780</v>
      </c>
      <c r="E216" s="52" t="str">
        <f t="shared" si="7"/>
        <v/>
      </c>
    </row>
    <row r="217" spans="1:5" hidden="1">
      <c r="A217" s="56" t="s">
        <v>437</v>
      </c>
      <c r="B217" s="50" t="s">
        <v>10</v>
      </c>
      <c r="C217" s="57"/>
      <c r="D217" s="52">
        <v>3640</v>
      </c>
      <c r="E217" s="52" t="str">
        <f t="shared" si="7"/>
        <v/>
      </c>
    </row>
    <row r="218" spans="1:5" hidden="1">
      <c r="A218" s="56" t="s">
        <v>438</v>
      </c>
      <c r="B218" s="50" t="s">
        <v>10</v>
      </c>
      <c r="C218" s="57"/>
      <c r="D218" s="52">
        <v>4710</v>
      </c>
      <c r="E218" s="52" t="str">
        <f t="shared" si="7"/>
        <v/>
      </c>
    </row>
    <row r="219" spans="1:5" hidden="1">
      <c r="A219" s="56" t="s">
        <v>439</v>
      </c>
      <c r="B219" s="50" t="s">
        <v>10</v>
      </c>
      <c r="C219" s="57"/>
      <c r="D219" s="52">
        <v>310</v>
      </c>
      <c r="E219" s="52" t="str">
        <f t="shared" si="7"/>
        <v/>
      </c>
    </row>
    <row r="220" spans="1:5" hidden="1">
      <c r="A220" s="56" t="s">
        <v>440</v>
      </c>
      <c r="B220" s="50" t="s">
        <v>10</v>
      </c>
      <c r="C220" s="57"/>
      <c r="D220" s="52">
        <v>430</v>
      </c>
      <c r="E220" s="52" t="str">
        <f t="shared" si="7"/>
        <v/>
      </c>
    </row>
    <row r="221" spans="1:5" hidden="1">
      <c r="A221" s="56" t="s">
        <v>441</v>
      </c>
      <c r="B221" s="50" t="s">
        <v>10</v>
      </c>
      <c r="C221" s="57"/>
      <c r="D221" s="52">
        <v>440</v>
      </c>
      <c r="E221" s="52" t="str">
        <f t="shared" si="7"/>
        <v/>
      </c>
    </row>
    <row r="222" spans="1:5" hidden="1">
      <c r="A222" s="56" t="s">
        <v>442</v>
      </c>
      <c r="B222" s="50" t="s">
        <v>10</v>
      </c>
      <c r="C222" s="57"/>
      <c r="D222" s="52">
        <v>685</v>
      </c>
      <c r="E222" s="52" t="str">
        <f t="shared" si="7"/>
        <v/>
      </c>
    </row>
    <row r="223" spans="1:5" hidden="1">
      <c r="A223" s="56" t="s">
        <v>443</v>
      </c>
      <c r="B223" s="50" t="s">
        <v>10</v>
      </c>
      <c r="C223" s="57"/>
      <c r="D223" s="52">
        <v>850</v>
      </c>
      <c r="E223" s="52" t="str">
        <f t="shared" si="7"/>
        <v/>
      </c>
    </row>
    <row r="224" spans="1:5" hidden="1">
      <c r="A224" s="56" t="s">
        <v>444</v>
      </c>
      <c r="B224" s="50" t="s">
        <v>10</v>
      </c>
      <c r="C224" s="57"/>
      <c r="D224" s="52">
        <v>1430</v>
      </c>
      <c r="E224" s="52" t="str">
        <f t="shared" si="7"/>
        <v/>
      </c>
    </row>
    <row r="225" spans="1:5" hidden="1">
      <c r="A225" s="56" t="s">
        <v>445</v>
      </c>
      <c r="B225" s="50" t="s">
        <v>10</v>
      </c>
      <c r="C225" s="57"/>
      <c r="D225" s="52">
        <v>2640</v>
      </c>
      <c r="E225" s="52" t="str">
        <f t="shared" si="7"/>
        <v/>
      </c>
    </row>
    <row r="226" spans="1:5" hidden="1">
      <c r="A226" s="56" t="s">
        <v>446</v>
      </c>
      <c r="B226" s="50" t="s">
        <v>10</v>
      </c>
      <c r="C226" s="57"/>
      <c r="D226" s="52">
        <v>3560</v>
      </c>
      <c r="E226" s="52" t="str">
        <f t="shared" si="7"/>
        <v/>
      </c>
    </row>
    <row r="227" spans="1:5" hidden="1">
      <c r="A227" s="56" t="s">
        <v>447</v>
      </c>
      <c r="B227" s="50" t="s">
        <v>10</v>
      </c>
      <c r="C227" s="57"/>
      <c r="D227" s="52">
        <v>390</v>
      </c>
      <c r="E227" s="52" t="str">
        <f t="shared" si="7"/>
        <v/>
      </c>
    </row>
    <row r="228" spans="1:5" hidden="1">
      <c r="A228" s="56" t="s">
        <v>448</v>
      </c>
      <c r="B228" s="50" t="s">
        <v>10</v>
      </c>
      <c r="C228" s="57"/>
      <c r="D228" s="52">
        <v>475</v>
      </c>
      <c r="E228" s="52" t="str">
        <f t="shared" si="7"/>
        <v/>
      </c>
    </row>
    <row r="229" spans="1:5">
      <c r="A229" s="56" t="s">
        <v>449</v>
      </c>
      <c r="B229" s="50" t="s">
        <v>10</v>
      </c>
      <c r="C229" s="57">
        <v>2</v>
      </c>
      <c r="D229" s="52">
        <v>0</v>
      </c>
      <c r="E229" s="52">
        <f t="shared" si="7"/>
        <v>0</v>
      </c>
    </row>
    <row r="230" spans="1:5" hidden="1">
      <c r="A230" s="56" t="s">
        <v>450</v>
      </c>
      <c r="B230" s="50" t="s">
        <v>10</v>
      </c>
      <c r="C230" s="57"/>
      <c r="D230" s="52">
        <v>880</v>
      </c>
      <c r="E230" s="52" t="str">
        <f t="shared" si="7"/>
        <v/>
      </c>
    </row>
    <row r="231" spans="1:5" hidden="1">
      <c r="A231" s="56" t="s">
        <v>451</v>
      </c>
      <c r="B231" s="50" t="s">
        <v>10</v>
      </c>
      <c r="C231" s="57"/>
      <c r="D231" s="52">
        <v>880</v>
      </c>
      <c r="E231" s="52" t="str">
        <f t="shared" si="7"/>
        <v/>
      </c>
    </row>
    <row r="232" spans="1:5" hidden="1">
      <c r="A232" s="56" t="s">
        <v>452</v>
      </c>
      <c r="B232" s="50" t="s">
        <v>10</v>
      </c>
      <c r="C232" s="57"/>
      <c r="D232" s="52">
        <v>1120</v>
      </c>
      <c r="E232" s="52" t="str">
        <f t="shared" si="7"/>
        <v/>
      </c>
    </row>
    <row r="233" spans="1:5" hidden="1">
      <c r="A233" s="56" t="s">
        <v>453</v>
      </c>
      <c r="B233" s="50" t="s">
        <v>10</v>
      </c>
      <c r="C233" s="57"/>
      <c r="D233" s="52">
        <v>1680</v>
      </c>
      <c r="E233" s="52" t="str">
        <f t="shared" si="7"/>
        <v/>
      </c>
    </row>
    <row r="234" spans="1:5" hidden="1">
      <c r="A234" s="56" t="s">
        <v>454</v>
      </c>
      <c r="B234" s="50" t="s">
        <v>10</v>
      </c>
      <c r="C234" s="57"/>
      <c r="D234" s="52">
        <v>2890</v>
      </c>
      <c r="E234" s="52" t="str">
        <f t="shared" si="7"/>
        <v/>
      </c>
    </row>
    <row r="235" spans="1:5" hidden="1">
      <c r="A235" s="56" t="s">
        <v>455</v>
      </c>
      <c r="B235" s="50" t="s">
        <v>10</v>
      </c>
      <c r="C235" s="57"/>
      <c r="D235" s="52">
        <v>4670</v>
      </c>
      <c r="E235" s="52" t="str">
        <f t="shared" si="7"/>
        <v/>
      </c>
    </row>
    <row r="236" spans="1:5" hidden="1">
      <c r="A236" s="56" t="s">
        <v>456</v>
      </c>
      <c r="B236" s="50" t="s">
        <v>10</v>
      </c>
      <c r="C236" s="57"/>
      <c r="D236" s="52">
        <v>630</v>
      </c>
      <c r="E236" s="52" t="str">
        <f t="shared" si="7"/>
        <v/>
      </c>
    </row>
    <row r="237" spans="1:5">
      <c r="A237" s="56" t="s">
        <v>457</v>
      </c>
      <c r="B237" s="50" t="s">
        <v>10</v>
      </c>
      <c r="C237" s="57">
        <v>19</v>
      </c>
      <c r="D237" s="52">
        <v>0</v>
      </c>
      <c r="E237" s="52">
        <f t="shared" si="7"/>
        <v>0</v>
      </c>
    </row>
    <row r="238" spans="1:5">
      <c r="C238" s="57"/>
    </row>
    <row r="239" spans="1:5">
      <c r="C239" s="57"/>
    </row>
    <row r="240" spans="1:5" ht="13.5" thickBot="1">
      <c r="C240" s="57"/>
    </row>
    <row r="241" spans="1:5" s="48" customFormat="1" ht="20.25" customHeight="1" thickBot="1">
      <c r="A241" s="45" t="s">
        <v>243</v>
      </c>
      <c r="B241" s="46" t="s">
        <v>244</v>
      </c>
      <c r="C241" s="46" t="s">
        <v>245</v>
      </c>
      <c r="D241" s="47" t="s">
        <v>246</v>
      </c>
      <c r="E241" s="47" t="s">
        <v>247</v>
      </c>
    </row>
    <row r="242" spans="1:5">
      <c r="C242" s="57"/>
    </row>
    <row r="243" spans="1:5">
      <c r="A243" s="56" t="s">
        <v>458</v>
      </c>
      <c r="B243" s="50" t="s">
        <v>10</v>
      </c>
      <c r="C243" s="57">
        <v>1</v>
      </c>
      <c r="D243" s="52">
        <v>0</v>
      </c>
      <c r="E243" s="52">
        <f t="shared" si="7"/>
        <v>0</v>
      </c>
    </row>
    <row r="244" spans="1:5" hidden="1">
      <c r="A244" s="56" t="s">
        <v>459</v>
      </c>
      <c r="B244" s="50" t="s">
        <v>10</v>
      </c>
      <c r="C244" s="57"/>
      <c r="D244" s="52">
        <v>1970</v>
      </c>
      <c r="E244" s="52" t="str">
        <f t="shared" si="7"/>
        <v/>
      </c>
    </row>
    <row r="245" spans="1:5" hidden="1">
      <c r="A245" s="56" t="s">
        <v>460</v>
      </c>
      <c r="B245" s="50" t="s">
        <v>10</v>
      </c>
      <c r="C245" s="57"/>
      <c r="D245" s="52">
        <v>2810</v>
      </c>
      <c r="E245" s="52" t="str">
        <f t="shared" si="7"/>
        <v/>
      </c>
    </row>
    <row r="246" spans="1:5" hidden="1">
      <c r="A246" s="56" t="s">
        <v>461</v>
      </c>
      <c r="B246" s="50" t="s">
        <v>10</v>
      </c>
      <c r="C246" s="57"/>
      <c r="D246" s="52">
        <v>5230</v>
      </c>
      <c r="E246" s="52" t="str">
        <f t="shared" ref="E246:E289" si="8">IF(C246=0,"",C246*D246)</f>
        <v/>
      </c>
    </row>
    <row r="247" spans="1:5" hidden="1">
      <c r="A247" s="56" t="s">
        <v>462</v>
      </c>
      <c r="B247" s="50" t="s">
        <v>10</v>
      </c>
      <c r="C247" s="57"/>
      <c r="D247" s="52">
        <v>6960</v>
      </c>
      <c r="E247" s="52" t="str">
        <f t="shared" si="8"/>
        <v/>
      </c>
    </row>
    <row r="248" spans="1:5" hidden="1">
      <c r="A248" s="56" t="s">
        <v>463</v>
      </c>
      <c r="B248" s="50" t="s">
        <v>10</v>
      </c>
      <c r="C248" s="57"/>
      <c r="D248" s="52">
        <v>610</v>
      </c>
      <c r="E248" s="52" t="str">
        <f t="shared" si="8"/>
        <v/>
      </c>
    </row>
    <row r="249" spans="1:5" hidden="1">
      <c r="A249" s="56" t="s">
        <v>464</v>
      </c>
      <c r="B249" s="50" t="s">
        <v>10</v>
      </c>
      <c r="C249" s="57"/>
      <c r="D249" s="52">
        <v>610</v>
      </c>
      <c r="E249" s="52" t="str">
        <f t="shared" si="8"/>
        <v/>
      </c>
    </row>
    <row r="250" spans="1:5" hidden="1">
      <c r="A250" s="56" t="s">
        <v>465</v>
      </c>
      <c r="B250" s="50" t="s">
        <v>10</v>
      </c>
      <c r="C250" s="57"/>
      <c r="D250" s="52">
        <v>720</v>
      </c>
      <c r="E250" s="52" t="str">
        <f t="shared" si="8"/>
        <v/>
      </c>
    </row>
    <row r="251" spans="1:5">
      <c r="A251" s="56" t="s">
        <v>466</v>
      </c>
      <c r="B251" s="50" t="s">
        <v>10</v>
      </c>
      <c r="C251" s="57">
        <v>3</v>
      </c>
      <c r="D251" s="52">
        <v>0</v>
      </c>
      <c r="E251" s="52">
        <f t="shared" si="8"/>
        <v>0</v>
      </c>
    </row>
    <row r="252" spans="1:5" hidden="1">
      <c r="A252" s="56" t="s">
        <v>467</v>
      </c>
      <c r="B252" s="50" t="s">
        <v>10</v>
      </c>
      <c r="C252" s="57"/>
      <c r="D252" s="52">
        <v>1850</v>
      </c>
      <c r="E252" s="52" t="str">
        <f t="shared" si="8"/>
        <v/>
      </c>
    </row>
    <row r="253" spans="1:5" hidden="1">
      <c r="A253" s="56" t="s">
        <v>468</v>
      </c>
      <c r="B253" s="50" t="s">
        <v>10</v>
      </c>
      <c r="C253" s="57"/>
      <c r="D253" s="52">
        <v>2350</v>
      </c>
      <c r="E253" s="52" t="str">
        <f t="shared" si="8"/>
        <v/>
      </c>
    </row>
    <row r="254" spans="1:5" hidden="1">
      <c r="A254" s="56" t="s">
        <v>469</v>
      </c>
      <c r="B254" s="50" t="s">
        <v>10</v>
      </c>
      <c r="C254" s="57"/>
      <c r="D254" s="52">
        <v>4470</v>
      </c>
      <c r="E254" s="52" t="str">
        <f t="shared" si="8"/>
        <v/>
      </c>
    </row>
    <row r="255" spans="1:5" hidden="1">
      <c r="A255" s="56" t="s">
        <v>470</v>
      </c>
      <c r="B255" s="50" t="s">
        <v>10</v>
      </c>
      <c r="C255" s="57"/>
      <c r="D255" s="52">
        <v>6720</v>
      </c>
      <c r="E255" s="52" t="str">
        <f t="shared" si="8"/>
        <v/>
      </c>
    </row>
    <row r="256" spans="1:5" hidden="1">
      <c r="A256" s="56" t="s">
        <v>471</v>
      </c>
      <c r="B256" s="50" t="s">
        <v>10</v>
      </c>
      <c r="C256" s="57"/>
      <c r="D256" s="52">
        <v>900</v>
      </c>
      <c r="E256" s="52" t="str">
        <f t="shared" si="8"/>
        <v/>
      </c>
    </row>
    <row r="257" spans="1:5" hidden="1">
      <c r="A257" s="56" t="s">
        <v>472</v>
      </c>
      <c r="B257" s="50" t="s">
        <v>10</v>
      </c>
      <c r="C257" s="57"/>
      <c r="D257" s="52">
        <v>1230</v>
      </c>
      <c r="E257" s="52" t="str">
        <f t="shared" si="8"/>
        <v/>
      </c>
    </row>
    <row r="258" spans="1:5" hidden="1">
      <c r="A258" s="56" t="s">
        <v>473</v>
      </c>
      <c r="B258" s="50" t="s">
        <v>10</v>
      </c>
      <c r="C258" s="57"/>
      <c r="D258" s="52">
        <v>2780</v>
      </c>
      <c r="E258" s="52" t="str">
        <f t="shared" si="8"/>
        <v/>
      </c>
    </row>
    <row r="259" spans="1:5" hidden="1">
      <c r="A259" s="56" t="s">
        <v>474</v>
      </c>
      <c r="B259" s="50" t="s">
        <v>10</v>
      </c>
      <c r="C259" s="57"/>
      <c r="D259" s="52">
        <v>1980</v>
      </c>
      <c r="E259" s="52" t="str">
        <f t="shared" si="8"/>
        <v/>
      </c>
    </row>
    <row r="260" spans="1:5" hidden="1">
      <c r="A260" s="56" t="s">
        <v>475</v>
      </c>
      <c r="B260" s="50" t="s">
        <v>10</v>
      </c>
      <c r="C260" s="57"/>
      <c r="D260" s="52">
        <v>2560</v>
      </c>
      <c r="E260" s="52" t="str">
        <f t="shared" si="8"/>
        <v/>
      </c>
    </row>
    <row r="261" spans="1:5" hidden="1">
      <c r="A261" s="56" t="s">
        <v>476</v>
      </c>
      <c r="B261" s="50" t="s">
        <v>10</v>
      </c>
      <c r="C261" s="57"/>
      <c r="D261" s="52">
        <v>5120</v>
      </c>
      <c r="E261" s="52" t="str">
        <f t="shared" si="8"/>
        <v/>
      </c>
    </row>
    <row r="262" spans="1:5" hidden="1">
      <c r="A262" s="56" t="s">
        <v>477</v>
      </c>
      <c r="B262" s="50" t="s">
        <v>10</v>
      </c>
      <c r="C262" s="57"/>
      <c r="D262" s="52">
        <v>310</v>
      </c>
      <c r="E262" s="52" t="str">
        <f t="shared" si="8"/>
        <v/>
      </c>
    </row>
    <row r="263" spans="1:5" hidden="1">
      <c r="A263" s="56" t="s">
        <v>478</v>
      </c>
      <c r="B263" s="50" t="s">
        <v>10</v>
      </c>
      <c r="C263" s="57"/>
      <c r="D263" s="52">
        <v>390</v>
      </c>
      <c r="E263" s="52" t="str">
        <f t="shared" si="8"/>
        <v/>
      </c>
    </row>
    <row r="264" spans="1:5" hidden="1">
      <c r="A264" s="56" t="s">
        <v>479</v>
      </c>
      <c r="B264" s="50" t="s">
        <v>10</v>
      </c>
      <c r="C264" s="57"/>
      <c r="D264" s="52">
        <v>590</v>
      </c>
      <c r="E264" s="52" t="str">
        <f t="shared" si="8"/>
        <v/>
      </c>
    </row>
    <row r="265" spans="1:5" hidden="1">
      <c r="A265" s="56" t="s">
        <v>480</v>
      </c>
      <c r="B265" s="50" t="s">
        <v>10</v>
      </c>
      <c r="C265" s="57"/>
      <c r="D265" s="52">
        <v>980</v>
      </c>
      <c r="E265" s="52" t="str">
        <f t="shared" si="8"/>
        <v/>
      </c>
    </row>
    <row r="266" spans="1:5" hidden="1">
      <c r="A266" s="56" t="s">
        <v>481</v>
      </c>
      <c r="B266" s="50" t="s">
        <v>10</v>
      </c>
      <c r="C266" s="57"/>
      <c r="D266" s="52">
        <v>1120</v>
      </c>
      <c r="E266" s="52" t="str">
        <f t="shared" si="8"/>
        <v/>
      </c>
    </row>
    <row r="267" spans="1:5" hidden="1">
      <c r="A267" s="56" t="s">
        <v>482</v>
      </c>
      <c r="B267" s="50" t="s">
        <v>10</v>
      </c>
      <c r="C267" s="57"/>
      <c r="D267" s="52">
        <v>2630</v>
      </c>
      <c r="E267" s="52" t="str">
        <f t="shared" si="8"/>
        <v/>
      </c>
    </row>
    <row r="268" spans="1:5" hidden="1">
      <c r="A268" s="56" t="s">
        <v>483</v>
      </c>
      <c r="B268" s="50" t="s">
        <v>10</v>
      </c>
      <c r="C268" s="57"/>
      <c r="D268" s="52">
        <v>3450</v>
      </c>
      <c r="E268" s="52" t="str">
        <f t="shared" si="8"/>
        <v/>
      </c>
    </row>
    <row r="269" spans="1:5" hidden="1">
      <c r="A269" s="56" t="s">
        <v>484</v>
      </c>
      <c r="B269" s="50" t="s">
        <v>10</v>
      </c>
      <c r="C269" s="57"/>
      <c r="D269" s="52">
        <v>580</v>
      </c>
      <c r="E269" s="52" t="str">
        <f t="shared" si="8"/>
        <v/>
      </c>
    </row>
    <row r="270" spans="1:5" hidden="1">
      <c r="A270" s="56" t="s">
        <v>485</v>
      </c>
      <c r="B270" s="50" t="s">
        <v>10</v>
      </c>
      <c r="C270" s="57"/>
      <c r="D270" s="52">
        <v>1010</v>
      </c>
      <c r="E270" s="52" t="str">
        <f t="shared" si="8"/>
        <v/>
      </c>
    </row>
    <row r="271" spans="1:5" hidden="1">
      <c r="A271" s="56" t="s">
        <v>486</v>
      </c>
      <c r="B271" s="50" t="s">
        <v>10</v>
      </c>
      <c r="C271" s="57"/>
      <c r="D271" s="52">
        <v>1230</v>
      </c>
      <c r="E271" s="52" t="str">
        <f t="shared" si="8"/>
        <v/>
      </c>
    </row>
    <row r="272" spans="1:5" hidden="1">
      <c r="A272" s="56" t="s">
        <v>487</v>
      </c>
      <c r="B272" s="50" t="s">
        <v>10</v>
      </c>
      <c r="C272" s="57"/>
      <c r="D272" s="52">
        <v>1350</v>
      </c>
      <c r="E272" s="52" t="str">
        <f t="shared" si="8"/>
        <v/>
      </c>
    </row>
    <row r="273" spans="1:5" hidden="1">
      <c r="A273" s="56" t="s">
        <v>488</v>
      </c>
      <c r="B273" s="50" t="s">
        <v>10</v>
      </c>
      <c r="C273" s="57"/>
      <c r="D273" s="52">
        <v>1760</v>
      </c>
      <c r="E273" s="52" t="str">
        <f t="shared" si="8"/>
        <v/>
      </c>
    </row>
    <row r="274" spans="1:5" hidden="1">
      <c r="A274" s="56" t="s">
        <v>489</v>
      </c>
      <c r="B274" s="50" t="s">
        <v>10</v>
      </c>
      <c r="C274" s="57"/>
      <c r="D274" s="52">
        <v>3450</v>
      </c>
      <c r="E274" s="52" t="str">
        <f t="shared" si="8"/>
        <v/>
      </c>
    </row>
    <row r="275" spans="1:5" hidden="1">
      <c r="A275" s="56" t="s">
        <v>490</v>
      </c>
      <c r="B275" s="50" t="s">
        <v>10</v>
      </c>
      <c r="C275" s="57"/>
      <c r="D275" s="52">
        <v>4510</v>
      </c>
      <c r="E275" s="52" t="str">
        <f t="shared" si="8"/>
        <v/>
      </c>
    </row>
    <row r="276" spans="1:5" hidden="1">
      <c r="A276" s="56" t="s">
        <v>491</v>
      </c>
      <c r="B276" s="50" t="s">
        <v>10</v>
      </c>
      <c r="C276" s="57"/>
      <c r="D276" s="52">
        <v>200</v>
      </c>
      <c r="E276" s="52" t="str">
        <f t="shared" si="8"/>
        <v/>
      </c>
    </row>
    <row r="277" spans="1:5">
      <c r="A277" s="56" t="s">
        <v>492</v>
      </c>
      <c r="B277" s="50" t="s">
        <v>10</v>
      </c>
      <c r="C277" s="57">
        <v>109</v>
      </c>
      <c r="D277" s="52">
        <v>0</v>
      </c>
      <c r="E277" s="52">
        <f t="shared" si="8"/>
        <v>0</v>
      </c>
    </row>
    <row r="278" spans="1:5">
      <c r="A278" s="56" t="s">
        <v>493</v>
      </c>
      <c r="B278" s="50" t="s">
        <v>10</v>
      </c>
      <c r="C278" s="57">
        <v>109</v>
      </c>
      <c r="D278" s="52">
        <v>0</v>
      </c>
      <c r="E278" s="52">
        <f t="shared" si="8"/>
        <v>0</v>
      </c>
    </row>
    <row r="279" spans="1:5" hidden="1">
      <c r="A279" s="56" t="s">
        <v>494</v>
      </c>
      <c r="B279" s="50" t="s">
        <v>10</v>
      </c>
      <c r="C279" s="57"/>
      <c r="D279" s="52">
        <v>160</v>
      </c>
      <c r="E279" s="52" t="str">
        <f t="shared" si="8"/>
        <v/>
      </c>
    </row>
    <row r="280" spans="1:5" hidden="1">
      <c r="A280" s="56" t="s">
        <v>495</v>
      </c>
      <c r="B280" s="50" t="s">
        <v>10</v>
      </c>
      <c r="C280" s="57"/>
      <c r="D280" s="52">
        <v>105</v>
      </c>
      <c r="E280" s="52" t="str">
        <f t="shared" si="8"/>
        <v/>
      </c>
    </row>
    <row r="281" spans="1:5" hidden="1">
      <c r="A281" s="56" t="s">
        <v>496</v>
      </c>
      <c r="B281" s="50" t="s">
        <v>10</v>
      </c>
      <c r="C281" s="57"/>
      <c r="D281" s="52">
        <v>110</v>
      </c>
      <c r="E281" s="52" t="str">
        <f t="shared" si="8"/>
        <v/>
      </c>
    </row>
    <row r="282" spans="1:5" hidden="1">
      <c r="A282" s="56" t="s">
        <v>497</v>
      </c>
      <c r="B282" s="50" t="s">
        <v>10</v>
      </c>
      <c r="C282" s="57"/>
      <c r="D282" s="52">
        <v>310</v>
      </c>
      <c r="E282" s="52" t="str">
        <f t="shared" si="8"/>
        <v/>
      </c>
    </row>
    <row r="283" spans="1:5">
      <c r="A283" s="56" t="s">
        <v>498</v>
      </c>
      <c r="B283" s="50" t="s">
        <v>10</v>
      </c>
      <c r="C283" s="57">
        <v>9</v>
      </c>
      <c r="D283" s="52">
        <v>0</v>
      </c>
      <c r="E283" s="52">
        <f t="shared" si="8"/>
        <v>0</v>
      </c>
    </row>
    <row r="284" spans="1:5">
      <c r="A284" s="56" t="s">
        <v>499</v>
      </c>
      <c r="B284" s="50" t="s">
        <v>10</v>
      </c>
      <c r="C284" s="57">
        <v>6</v>
      </c>
      <c r="D284" s="52">
        <v>0</v>
      </c>
      <c r="E284" s="52">
        <f t="shared" si="8"/>
        <v>0</v>
      </c>
    </row>
    <row r="285" spans="1:5">
      <c r="A285" s="56" t="s">
        <v>500</v>
      </c>
      <c r="B285" s="50" t="s">
        <v>10</v>
      </c>
      <c r="C285" s="57">
        <v>5</v>
      </c>
      <c r="D285" s="52">
        <v>0</v>
      </c>
      <c r="E285" s="52">
        <f t="shared" si="8"/>
        <v>0</v>
      </c>
    </row>
    <row r="286" spans="1:5" hidden="1">
      <c r="A286" s="56" t="s">
        <v>501</v>
      </c>
      <c r="B286" s="50" t="s">
        <v>10</v>
      </c>
      <c r="C286" s="57"/>
      <c r="D286" s="52">
        <v>300</v>
      </c>
      <c r="E286" s="52" t="str">
        <f t="shared" si="8"/>
        <v/>
      </c>
    </row>
    <row r="287" spans="1:5" hidden="1">
      <c r="A287" s="56" t="s">
        <v>502</v>
      </c>
      <c r="B287" s="50" t="s">
        <v>10</v>
      </c>
      <c r="C287" s="57"/>
      <c r="D287" s="52">
        <v>5870</v>
      </c>
      <c r="E287" s="52" t="str">
        <f t="shared" si="8"/>
        <v/>
      </c>
    </row>
    <row r="288" spans="1:5">
      <c r="A288" s="56" t="s">
        <v>503</v>
      </c>
      <c r="B288" s="50" t="s">
        <v>10</v>
      </c>
      <c r="C288" s="57">
        <v>22</v>
      </c>
      <c r="D288" s="52">
        <v>0</v>
      </c>
      <c r="E288" s="52">
        <f t="shared" si="8"/>
        <v>0</v>
      </c>
    </row>
    <row r="289" spans="1:5" hidden="1">
      <c r="A289" s="56" t="s">
        <v>272</v>
      </c>
      <c r="B289" s="50" t="s">
        <v>10</v>
      </c>
      <c r="C289" s="57"/>
      <c r="D289" s="52">
        <v>8645</v>
      </c>
      <c r="E289" s="52" t="str">
        <f t="shared" si="8"/>
        <v/>
      </c>
    </row>
    <row r="290" spans="1:5" hidden="1">
      <c r="A290" s="56" t="s">
        <v>272</v>
      </c>
      <c r="B290" s="50" t="s">
        <v>10</v>
      </c>
      <c r="C290" s="57"/>
      <c r="D290" s="52">
        <v>8645</v>
      </c>
      <c r="E290" s="52" t="str">
        <f>IF(C290=0,"",C290*D290)</f>
        <v/>
      </c>
    </row>
    <row r="291" spans="1:5" hidden="1">
      <c r="A291" s="56" t="s">
        <v>272</v>
      </c>
      <c r="B291" s="50" t="s">
        <v>10</v>
      </c>
      <c r="C291" s="57"/>
      <c r="D291" s="52">
        <v>1400</v>
      </c>
      <c r="E291" s="52" t="str">
        <f>IF(C291=0,"",C291*D291)</f>
        <v/>
      </c>
    </row>
    <row r="292" spans="1:5">
      <c r="A292"/>
      <c r="C292" s="63">
        <f>IF(SUM(C294:C341)=0,"",1)</f>
        <v>1</v>
      </c>
    </row>
    <row r="293" spans="1:5">
      <c r="A293" s="60" t="s">
        <v>504</v>
      </c>
      <c r="C293" s="63">
        <f>IF(SUM(C294:C341)=0,"",1)</f>
        <v>1</v>
      </c>
    </row>
    <row r="294" spans="1:5" hidden="1">
      <c r="A294" s="56" t="s">
        <v>505</v>
      </c>
      <c r="B294" s="50" t="s">
        <v>10</v>
      </c>
      <c r="C294" s="57"/>
      <c r="D294" s="52">
        <v>920</v>
      </c>
      <c r="E294" s="52" t="str">
        <f>IF(C294=0,"",C294*D294)</f>
        <v/>
      </c>
    </row>
    <row r="295" spans="1:5">
      <c r="A295" s="56" t="s">
        <v>506</v>
      </c>
      <c r="B295" s="50" t="s">
        <v>10</v>
      </c>
      <c r="C295" s="57">
        <v>1</v>
      </c>
      <c r="D295" s="52">
        <v>0</v>
      </c>
      <c r="E295" s="52">
        <f>IF(C295=0,"",C295*D295)</f>
        <v>0</v>
      </c>
    </row>
    <row r="296" spans="1:5" hidden="1">
      <c r="A296" s="56" t="s">
        <v>507</v>
      </c>
      <c r="B296" s="50" t="s">
        <v>10</v>
      </c>
      <c r="C296" s="57"/>
      <c r="D296" s="52">
        <v>2130</v>
      </c>
      <c r="E296" s="52" t="str">
        <f t="shared" ref="E296:E341" si="9">IF(C296=0,"",C296*D296)</f>
        <v/>
      </c>
    </row>
    <row r="297" spans="1:5">
      <c r="A297" s="56" t="s">
        <v>508</v>
      </c>
      <c r="B297" s="50" t="s">
        <v>10</v>
      </c>
      <c r="C297" s="57">
        <v>1</v>
      </c>
      <c r="D297" s="52">
        <v>0</v>
      </c>
      <c r="E297" s="52">
        <f t="shared" si="9"/>
        <v>0</v>
      </c>
    </row>
    <row r="298" spans="1:5" hidden="1">
      <c r="A298" s="56" t="s">
        <v>509</v>
      </c>
      <c r="B298" s="50" t="s">
        <v>10</v>
      </c>
      <c r="C298" s="57"/>
      <c r="D298" s="52">
        <v>4450</v>
      </c>
      <c r="E298" s="52" t="str">
        <f t="shared" si="9"/>
        <v/>
      </c>
    </row>
    <row r="299" spans="1:5" hidden="1">
      <c r="A299" s="56" t="s">
        <v>510</v>
      </c>
      <c r="B299" s="50" t="s">
        <v>10</v>
      </c>
      <c r="C299" s="57"/>
      <c r="D299" s="52">
        <v>7580</v>
      </c>
      <c r="E299" s="52" t="str">
        <f t="shared" si="9"/>
        <v/>
      </c>
    </row>
    <row r="300" spans="1:5" hidden="1">
      <c r="A300" s="56" t="s">
        <v>511</v>
      </c>
      <c r="B300" s="50" t="s">
        <v>10</v>
      </c>
      <c r="C300" s="57"/>
      <c r="D300" s="52">
        <v>250</v>
      </c>
      <c r="E300" s="52" t="str">
        <f t="shared" si="9"/>
        <v/>
      </c>
    </row>
    <row r="301" spans="1:5" hidden="1">
      <c r="A301" s="56" t="s">
        <v>512</v>
      </c>
      <c r="B301" s="50" t="s">
        <v>10</v>
      </c>
      <c r="C301" s="57"/>
      <c r="D301" s="52">
        <v>290</v>
      </c>
      <c r="E301" s="52" t="str">
        <f t="shared" si="9"/>
        <v/>
      </c>
    </row>
    <row r="302" spans="1:5" hidden="1">
      <c r="A302" s="56" t="s">
        <v>513</v>
      </c>
      <c r="B302" s="50" t="s">
        <v>10</v>
      </c>
      <c r="C302" s="57"/>
      <c r="D302" s="52">
        <v>450</v>
      </c>
      <c r="E302" s="52" t="str">
        <f t="shared" si="9"/>
        <v/>
      </c>
    </row>
    <row r="303" spans="1:5" hidden="1">
      <c r="A303" s="56" t="s">
        <v>514</v>
      </c>
      <c r="B303" s="50" t="s">
        <v>10</v>
      </c>
      <c r="C303" s="57"/>
      <c r="D303" s="52">
        <v>710</v>
      </c>
      <c r="E303" s="52" t="str">
        <f t="shared" si="9"/>
        <v/>
      </c>
    </row>
    <row r="304" spans="1:5" hidden="1">
      <c r="A304" s="56" t="s">
        <v>515</v>
      </c>
      <c r="B304" s="50" t="s">
        <v>10</v>
      </c>
      <c r="C304" s="57"/>
      <c r="D304" s="52">
        <v>880</v>
      </c>
      <c r="E304" s="52" t="str">
        <f t="shared" si="9"/>
        <v/>
      </c>
    </row>
    <row r="305" spans="1:5" hidden="1">
      <c r="A305" s="56" t="s">
        <v>516</v>
      </c>
      <c r="B305" s="50" t="s">
        <v>10</v>
      </c>
      <c r="C305" s="57"/>
      <c r="D305" s="52">
        <v>1340</v>
      </c>
      <c r="E305" s="52" t="str">
        <f t="shared" si="9"/>
        <v/>
      </c>
    </row>
    <row r="306" spans="1:5" hidden="1">
      <c r="A306" s="56" t="s">
        <v>517</v>
      </c>
      <c r="B306" s="50" t="s">
        <v>10</v>
      </c>
      <c r="C306" s="57"/>
      <c r="D306" s="52">
        <v>480</v>
      </c>
      <c r="E306" s="52" t="str">
        <f t="shared" si="9"/>
        <v/>
      </c>
    </row>
    <row r="307" spans="1:5" hidden="1">
      <c r="A307" s="56" t="s">
        <v>518</v>
      </c>
      <c r="B307" s="50" t="s">
        <v>10</v>
      </c>
      <c r="C307" s="57"/>
      <c r="D307" s="52">
        <v>510</v>
      </c>
      <c r="E307" s="52" t="str">
        <f t="shared" si="9"/>
        <v/>
      </c>
    </row>
    <row r="308" spans="1:5" hidden="1">
      <c r="A308" s="56" t="s">
        <v>519</v>
      </c>
      <c r="B308" s="50" t="s">
        <v>10</v>
      </c>
      <c r="C308" s="57"/>
      <c r="D308" s="52">
        <v>220</v>
      </c>
      <c r="E308" s="52" t="str">
        <f t="shared" si="9"/>
        <v/>
      </c>
    </row>
    <row r="309" spans="1:5" hidden="1">
      <c r="A309" s="56" t="s">
        <v>520</v>
      </c>
      <c r="B309" s="50" t="s">
        <v>10</v>
      </c>
      <c r="C309" s="57"/>
      <c r="D309" s="52">
        <v>220</v>
      </c>
      <c r="E309" s="52" t="str">
        <f t="shared" si="9"/>
        <v/>
      </c>
    </row>
    <row r="310" spans="1:5" hidden="1">
      <c r="A310" s="56" t="s">
        <v>521</v>
      </c>
      <c r="B310" s="50" t="s">
        <v>10</v>
      </c>
      <c r="C310" s="57"/>
      <c r="D310" s="52">
        <v>330</v>
      </c>
      <c r="E310" s="52" t="str">
        <f t="shared" si="9"/>
        <v/>
      </c>
    </row>
    <row r="311" spans="1:5" hidden="1">
      <c r="A311" s="56" t="s">
        <v>522</v>
      </c>
      <c r="B311" s="50" t="s">
        <v>10</v>
      </c>
      <c r="C311" s="57"/>
      <c r="D311" s="52">
        <v>330</v>
      </c>
      <c r="E311" s="52" t="str">
        <f t="shared" si="9"/>
        <v/>
      </c>
    </row>
    <row r="312" spans="1:5" hidden="1">
      <c r="A312" s="56" t="s">
        <v>523</v>
      </c>
      <c r="B312" s="50" t="s">
        <v>10</v>
      </c>
      <c r="C312" s="57"/>
      <c r="D312" s="52">
        <v>520</v>
      </c>
      <c r="E312" s="52" t="str">
        <f t="shared" si="9"/>
        <v/>
      </c>
    </row>
    <row r="313" spans="1:5" hidden="1">
      <c r="A313" s="56" t="s">
        <v>524</v>
      </c>
      <c r="B313" s="50" t="s">
        <v>10</v>
      </c>
      <c r="C313" s="57"/>
      <c r="D313" s="52">
        <v>520</v>
      </c>
      <c r="E313" s="52" t="str">
        <f t="shared" si="9"/>
        <v/>
      </c>
    </row>
    <row r="314" spans="1:5" hidden="1">
      <c r="A314" s="56" t="s">
        <v>525</v>
      </c>
      <c r="B314" s="50" t="s">
        <v>10</v>
      </c>
      <c r="C314" s="57"/>
      <c r="D314" s="52">
        <v>670</v>
      </c>
      <c r="E314" s="52" t="str">
        <f t="shared" si="9"/>
        <v/>
      </c>
    </row>
    <row r="315" spans="1:5" hidden="1">
      <c r="A315" s="56" t="s">
        <v>526</v>
      </c>
      <c r="B315" s="50" t="s">
        <v>10</v>
      </c>
      <c r="C315" s="57"/>
      <c r="D315" s="52">
        <v>670</v>
      </c>
      <c r="E315" s="52" t="str">
        <f t="shared" si="9"/>
        <v/>
      </c>
    </row>
    <row r="316" spans="1:5" hidden="1">
      <c r="A316" s="56" t="s">
        <v>527</v>
      </c>
      <c r="B316" s="50" t="s">
        <v>10</v>
      </c>
      <c r="C316" s="57"/>
      <c r="D316" s="52">
        <v>990</v>
      </c>
      <c r="E316" s="52" t="str">
        <f t="shared" si="9"/>
        <v/>
      </c>
    </row>
    <row r="317" spans="1:5" hidden="1">
      <c r="A317" s="56" t="s">
        <v>528</v>
      </c>
      <c r="B317" s="50" t="s">
        <v>10</v>
      </c>
      <c r="C317" s="57"/>
      <c r="D317" s="52">
        <v>170</v>
      </c>
      <c r="E317" s="52" t="str">
        <f t="shared" si="9"/>
        <v/>
      </c>
    </row>
    <row r="318" spans="1:5" hidden="1">
      <c r="A318" s="56" t="s">
        <v>529</v>
      </c>
      <c r="B318" s="50" t="s">
        <v>10</v>
      </c>
      <c r="C318" s="57"/>
      <c r="D318" s="52">
        <v>230</v>
      </c>
      <c r="E318" s="52" t="str">
        <f t="shared" si="9"/>
        <v/>
      </c>
    </row>
    <row r="319" spans="1:5" hidden="1">
      <c r="A319" s="56" t="s">
        <v>530</v>
      </c>
      <c r="B319" s="50" t="s">
        <v>10</v>
      </c>
      <c r="C319" s="57"/>
      <c r="D319" s="52">
        <v>350</v>
      </c>
      <c r="E319" s="52" t="str">
        <f t="shared" si="9"/>
        <v/>
      </c>
    </row>
    <row r="320" spans="1:5" hidden="1">
      <c r="A320" s="56" t="s">
        <v>531</v>
      </c>
      <c r="B320" s="50" t="s">
        <v>10</v>
      </c>
      <c r="C320" s="57"/>
      <c r="D320" s="52">
        <v>480</v>
      </c>
      <c r="E320" s="52" t="str">
        <f t="shared" si="9"/>
        <v/>
      </c>
    </row>
    <row r="321" spans="1:5" hidden="1">
      <c r="A321" s="56" t="s">
        <v>532</v>
      </c>
      <c r="B321" s="50" t="s">
        <v>10</v>
      </c>
      <c r="C321" s="57"/>
      <c r="D321" s="52">
        <v>660</v>
      </c>
      <c r="E321" s="52" t="str">
        <f t="shared" si="9"/>
        <v/>
      </c>
    </row>
    <row r="322" spans="1:5" hidden="1">
      <c r="A322" s="56" t="s">
        <v>533</v>
      </c>
      <c r="B322" s="50" t="s">
        <v>10</v>
      </c>
      <c r="C322" s="57"/>
      <c r="D322" s="52">
        <v>160</v>
      </c>
      <c r="E322" s="52" t="str">
        <f t="shared" si="9"/>
        <v/>
      </c>
    </row>
    <row r="323" spans="1:5" hidden="1">
      <c r="A323" s="56" t="s">
        <v>534</v>
      </c>
      <c r="B323" s="50" t="s">
        <v>10</v>
      </c>
      <c r="C323" s="57"/>
      <c r="D323" s="52">
        <v>260</v>
      </c>
      <c r="E323" s="52" t="str">
        <f t="shared" si="9"/>
        <v/>
      </c>
    </row>
    <row r="324" spans="1:5" hidden="1">
      <c r="A324" s="56" t="s">
        <v>535</v>
      </c>
      <c r="B324" s="50" t="s">
        <v>10</v>
      </c>
      <c r="C324" s="57"/>
      <c r="D324" s="52">
        <v>380</v>
      </c>
      <c r="E324" s="52" t="str">
        <f t="shared" si="9"/>
        <v/>
      </c>
    </row>
    <row r="325" spans="1:5" hidden="1">
      <c r="A325" s="56" t="s">
        <v>536</v>
      </c>
      <c r="B325" s="50" t="s">
        <v>10</v>
      </c>
      <c r="C325" s="57"/>
      <c r="D325" s="52">
        <v>460</v>
      </c>
      <c r="E325" s="52" t="str">
        <f t="shared" si="9"/>
        <v/>
      </c>
    </row>
    <row r="326" spans="1:5" hidden="1">
      <c r="A326" s="56" t="s">
        <v>537</v>
      </c>
      <c r="B326" s="50" t="s">
        <v>10</v>
      </c>
      <c r="C326" s="57"/>
      <c r="D326" s="52">
        <v>690</v>
      </c>
      <c r="E326" s="52" t="str">
        <f t="shared" si="9"/>
        <v/>
      </c>
    </row>
    <row r="327" spans="1:5" hidden="1">
      <c r="A327" s="56" t="s">
        <v>538</v>
      </c>
      <c r="B327" s="50" t="s">
        <v>10</v>
      </c>
      <c r="C327" s="57"/>
      <c r="D327" s="52">
        <v>210</v>
      </c>
      <c r="E327" s="52" t="str">
        <f t="shared" si="9"/>
        <v/>
      </c>
    </row>
    <row r="328" spans="1:5" hidden="1">
      <c r="A328" s="56" t="s">
        <v>539</v>
      </c>
      <c r="B328" s="50" t="s">
        <v>10</v>
      </c>
      <c r="C328" s="57"/>
      <c r="D328" s="52">
        <v>210</v>
      </c>
      <c r="E328" s="52" t="str">
        <f t="shared" si="9"/>
        <v/>
      </c>
    </row>
    <row r="329" spans="1:5" s="64" customFormat="1" hidden="1">
      <c r="A329" s="56" t="s">
        <v>540</v>
      </c>
      <c r="B329" s="50" t="s">
        <v>10</v>
      </c>
      <c r="C329" s="57"/>
      <c r="D329" s="52">
        <v>320</v>
      </c>
      <c r="E329" s="52" t="str">
        <f t="shared" si="9"/>
        <v/>
      </c>
    </row>
    <row r="330" spans="1:5" hidden="1">
      <c r="A330" s="56" t="s">
        <v>541</v>
      </c>
      <c r="B330" s="50" t="s">
        <v>10</v>
      </c>
      <c r="C330" s="57"/>
      <c r="D330" s="52">
        <v>390</v>
      </c>
      <c r="E330" s="52" t="str">
        <f t="shared" si="9"/>
        <v/>
      </c>
    </row>
    <row r="331" spans="1:5" hidden="1">
      <c r="A331" s="56" t="s">
        <v>542</v>
      </c>
      <c r="B331" s="50" t="s">
        <v>10</v>
      </c>
      <c r="C331" s="57"/>
      <c r="D331" s="52">
        <v>520</v>
      </c>
      <c r="E331" s="52" t="str">
        <f t="shared" si="9"/>
        <v/>
      </c>
    </row>
    <row r="332" spans="1:5" hidden="1">
      <c r="A332" s="56" t="s">
        <v>543</v>
      </c>
      <c r="B332" s="50" t="s">
        <v>10</v>
      </c>
      <c r="C332" s="57"/>
      <c r="D332" s="52">
        <v>520</v>
      </c>
      <c r="E332" s="52" t="str">
        <f t="shared" si="9"/>
        <v/>
      </c>
    </row>
    <row r="333" spans="1:5" hidden="1">
      <c r="A333" s="56" t="s">
        <v>544</v>
      </c>
      <c r="B333" s="50" t="s">
        <v>10</v>
      </c>
      <c r="C333" s="57"/>
      <c r="D333" s="52">
        <v>100</v>
      </c>
      <c r="E333" s="52" t="str">
        <f t="shared" si="9"/>
        <v/>
      </c>
    </row>
    <row r="334" spans="1:5" hidden="1">
      <c r="A334" s="56" t="s">
        <v>545</v>
      </c>
      <c r="B334" s="50" t="s">
        <v>10</v>
      </c>
      <c r="C334" s="57"/>
      <c r="D334" s="52">
        <v>120</v>
      </c>
      <c r="E334" s="52" t="str">
        <f t="shared" si="9"/>
        <v/>
      </c>
    </row>
    <row r="335" spans="1:5" hidden="1">
      <c r="A335" s="56" t="s">
        <v>546</v>
      </c>
      <c r="B335" s="50" t="s">
        <v>10</v>
      </c>
      <c r="C335" s="57"/>
      <c r="D335" s="52">
        <v>160</v>
      </c>
      <c r="E335" s="52" t="str">
        <f t="shared" si="9"/>
        <v/>
      </c>
    </row>
    <row r="336" spans="1:5" hidden="1">
      <c r="A336" s="56" t="s">
        <v>547</v>
      </c>
      <c r="B336" s="50" t="s">
        <v>10</v>
      </c>
      <c r="C336" s="57"/>
      <c r="D336" s="52">
        <v>250</v>
      </c>
      <c r="E336" s="52" t="str">
        <f t="shared" si="9"/>
        <v/>
      </c>
    </row>
    <row r="337" spans="1:5" hidden="1">
      <c r="A337" s="56" t="s">
        <v>548</v>
      </c>
      <c r="B337" s="50" t="s">
        <v>10</v>
      </c>
      <c r="C337" s="57"/>
      <c r="D337" s="52">
        <v>290</v>
      </c>
      <c r="E337" s="52" t="str">
        <f t="shared" si="9"/>
        <v/>
      </c>
    </row>
    <row r="338" spans="1:5" hidden="1">
      <c r="A338" s="56" t="s">
        <v>549</v>
      </c>
      <c r="B338" s="50" t="s">
        <v>10</v>
      </c>
      <c r="C338" s="57"/>
      <c r="D338" s="52">
        <v>425</v>
      </c>
      <c r="E338" s="52" t="str">
        <f t="shared" si="9"/>
        <v/>
      </c>
    </row>
    <row r="339" spans="1:5" hidden="1">
      <c r="A339" s="56" t="s">
        <v>272</v>
      </c>
      <c r="B339" s="50" t="s">
        <v>10</v>
      </c>
      <c r="C339" s="57"/>
      <c r="D339" s="52">
        <v>0</v>
      </c>
      <c r="E339" s="52" t="str">
        <f t="shared" si="9"/>
        <v/>
      </c>
    </row>
    <row r="340" spans="1:5" hidden="1">
      <c r="A340" s="56" t="s">
        <v>272</v>
      </c>
      <c r="B340" s="50" t="s">
        <v>10</v>
      </c>
      <c r="C340" s="57"/>
      <c r="D340" s="52">
        <v>0</v>
      </c>
      <c r="E340" s="52" t="str">
        <f t="shared" si="9"/>
        <v/>
      </c>
    </row>
    <row r="341" spans="1:5" hidden="1">
      <c r="A341" s="56" t="s">
        <v>272</v>
      </c>
      <c r="B341" s="50" t="s">
        <v>10</v>
      </c>
      <c r="C341" s="57"/>
      <c r="D341" s="52">
        <v>0</v>
      </c>
      <c r="E341" s="52" t="str">
        <f t="shared" si="9"/>
        <v/>
      </c>
    </row>
    <row r="342" spans="1:5">
      <c r="A342" s="65"/>
      <c r="B342" s="66"/>
      <c r="C342" s="67">
        <f>IF(SUM(C344:C431)=0,"",1)</f>
        <v>1</v>
      </c>
      <c r="D342" s="68"/>
      <c r="E342" s="68"/>
    </row>
    <row r="343" spans="1:5">
      <c r="A343" s="60" t="s">
        <v>550</v>
      </c>
      <c r="C343" s="63">
        <f>IF(SUM(C344:C431)=0,"",1)</f>
        <v>1</v>
      </c>
    </row>
    <row r="344" spans="1:5" hidden="1">
      <c r="A344" s="56" t="s">
        <v>551</v>
      </c>
      <c r="B344" s="50" t="s">
        <v>10</v>
      </c>
      <c r="C344" s="57"/>
      <c r="D344" s="52">
        <v>14900</v>
      </c>
      <c r="E344" s="52" t="str">
        <f t="shared" ref="E344:E413" si="10">IF(C344=0,"",C344*D344)</f>
        <v/>
      </c>
    </row>
    <row r="345" spans="1:5" hidden="1">
      <c r="A345" s="56" t="s">
        <v>552</v>
      </c>
      <c r="B345" s="50" t="s">
        <v>10</v>
      </c>
      <c r="C345" s="57"/>
      <c r="D345" s="52">
        <v>15800</v>
      </c>
      <c r="E345" s="52" t="str">
        <f t="shared" si="10"/>
        <v/>
      </c>
    </row>
    <row r="346" spans="1:5" hidden="1">
      <c r="A346" s="56" t="s">
        <v>553</v>
      </c>
      <c r="B346" s="50" t="s">
        <v>10</v>
      </c>
      <c r="C346" s="57"/>
      <c r="D346" s="52">
        <v>21100</v>
      </c>
      <c r="E346" s="52" t="str">
        <f t="shared" si="10"/>
        <v/>
      </c>
    </row>
    <row r="347" spans="1:5" hidden="1">
      <c r="A347" s="56" t="s">
        <v>554</v>
      </c>
      <c r="B347" s="50" t="s">
        <v>10</v>
      </c>
      <c r="C347" s="57"/>
      <c r="D347" s="52">
        <v>23100</v>
      </c>
      <c r="E347" s="52" t="str">
        <f t="shared" si="10"/>
        <v/>
      </c>
    </row>
    <row r="348" spans="1:5" hidden="1">
      <c r="A348" s="56" t="s">
        <v>555</v>
      </c>
      <c r="B348" s="50" t="s">
        <v>10</v>
      </c>
      <c r="C348" s="57"/>
      <c r="D348" s="52">
        <v>32400</v>
      </c>
      <c r="E348" s="52" t="str">
        <f t="shared" si="10"/>
        <v/>
      </c>
    </row>
    <row r="349" spans="1:5" hidden="1">
      <c r="A349" s="56" t="s">
        <v>556</v>
      </c>
      <c r="B349" s="50" t="s">
        <v>10</v>
      </c>
      <c r="C349" s="57"/>
      <c r="D349" s="52">
        <v>42300</v>
      </c>
      <c r="E349" s="52" t="str">
        <f t="shared" si="10"/>
        <v/>
      </c>
    </row>
    <row r="350" spans="1:5" hidden="1">
      <c r="A350" s="56" t="s">
        <v>557</v>
      </c>
      <c r="B350" s="50" t="s">
        <v>10</v>
      </c>
      <c r="C350" s="57"/>
      <c r="D350" s="52">
        <v>46230</v>
      </c>
      <c r="E350" s="52" t="str">
        <f t="shared" si="10"/>
        <v/>
      </c>
    </row>
    <row r="351" spans="1:5" hidden="1">
      <c r="A351" s="56" t="s">
        <v>558</v>
      </c>
      <c r="B351" s="50" t="s">
        <v>10</v>
      </c>
      <c r="C351" s="57"/>
      <c r="D351" s="52">
        <v>51250</v>
      </c>
      <c r="E351" s="52" t="str">
        <f t="shared" si="10"/>
        <v/>
      </c>
    </row>
    <row r="352" spans="1:5" hidden="1">
      <c r="A352" s="56" t="s">
        <v>559</v>
      </c>
      <c r="B352" s="50" t="s">
        <v>10</v>
      </c>
      <c r="C352" s="57"/>
      <c r="D352" s="52">
        <v>12100</v>
      </c>
      <c r="E352" s="52" t="str">
        <f t="shared" si="10"/>
        <v/>
      </c>
    </row>
    <row r="353" spans="1:5" hidden="1">
      <c r="A353" s="56" t="s">
        <v>560</v>
      </c>
      <c r="B353" s="50" t="s">
        <v>10</v>
      </c>
      <c r="C353" s="57"/>
      <c r="D353" s="52">
        <v>35120</v>
      </c>
      <c r="E353" s="52" t="str">
        <f t="shared" si="10"/>
        <v/>
      </c>
    </row>
    <row r="354" spans="1:5" hidden="1">
      <c r="A354" s="56" t="s">
        <v>561</v>
      </c>
      <c r="B354" s="50" t="s">
        <v>10</v>
      </c>
      <c r="C354" s="57"/>
      <c r="D354" s="52">
        <v>39900</v>
      </c>
      <c r="E354" s="52" t="str">
        <f t="shared" si="10"/>
        <v/>
      </c>
    </row>
    <row r="355" spans="1:5" hidden="1">
      <c r="A355" s="56" t="s">
        <v>562</v>
      </c>
      <c r="B355" s="50" t="s">
        <v>10</v>
      </c>
      <c r="C355" s="57"/>
      <c r="D355" s="52">
        <v>45100</v>
      </c>
      <c r="E355" s="52" t="str">
        <f t="shared" si="10"/>
        <v/>
      </c>
    </row>
    <row r="356" spans="1:5" hidden="1">
      <c r="A356" s="56" t="s">
        <v>563</v>
      </c>
      <c r="B356" s="50" t="s">
        <v>10</v>
      </c>
      <c r="C356" s="57"/>
      <c r="D356" s="52">
        <v>52310</v>
      </c>
      <c r="E356" s="52" t="str">
        <f t="shared" si="10"/>
        <v/>
      </c>
    </row>
    <row r="357" spans="1:5" hidden="1">
      <c r="A357" s="56" t="s">
        <v>564</v>
      </c>
      <c r="B357" s="50" t="s">
        <v>10</v>
      </c>
      <c r="C357" s="57"/>
      <c r="D357" s="52">
        <v>41120</v>
      </c>
      <c r="E357" s="52" t="str">
        <f t="shared" si="10"/>
        <v/>
      </c>
    </row>
    <row r="358" spans="1:5" hidden="1">
      <c r="A358" s="56" t="s">
        <v>565</v>
      </c>
      <c r="B358" s="50" t="s">
        <v>10</v>
      </c>
      <c r="C358" s="57"/>
      <c r="D358" s="52">
        <v>8120</v>
      </c>
      <c r="E358" s="52" t="str">
        <f t="shared" si="10"/>
        <v/>
      </c>
    </row>
    <row r="359" spans="1:5" hidden="1">
      <c r="A359" s="56" t="s">
        <v>566</v>
      </c>
      <c r="B359" s="50" t="s">
        <v>10</v>
      </c>
      <c r="C359" s="57"/>
      <c r="D359" s="52">
        <v>79800</v>
      </c>
      <c r="E359" s="52" t="str">
        <f t="shared" si="10"/>
        <v/>
      </c>
    </row>
    <row r="360" spans="1:5" hidden="1">
      <c r="A360" s="56" t="s">
        <v>567</v>
      </c>
      <c r="B360" s="50" t="s">
        <v>10</v>
      </c>
      <c r="C360" s="57"/>
      <c r="D360" s="52">
        <v>14500</v>
      </c>
      <c r="E360" s="52" t="str">
        <f t="shared" si="10"/>
        <v/>
      </c>
    </row>
    <row r="361" spans="1:5" hidden="1">
      <c r="A361" s="56" t="s">
        <v>568</v>
      </c>
      <c r="B361" s="50" t="s">
        <v>10</v>
      </c>
      <c r="C361" s="57"/>
      <c r="D361" s="52">
        <v>28700</v>
      </c>
      <c r="E361" s="52" t="str">
        <f t="shared" si="10"/>
        <v/>
      </c>
    </row>
    <row r="362" spans="1:5" hidden="1">
      <c r="A362" s="56" t="s">
        <v>569</v>
      </c>
      <c r="B362" s="50" t="s">
        <v>10</v>
      </c>
      <c r="C362" s="57"/>
      <c r="D362" s="52">
        <v>22300</v>
      </c>
      <c r="E362" s="52" t="str">
        <f t="shared" si="10"/>
        <v/>
      </c>
    </row>
    <row r="363" spans="1:5" hidden="1">
      <c r="A363" s="56" t="s">
        <v>570</v>
      </c>
      <c r="B363" s="50" t="s">
        <v>10</v>
      </c>
      <c r="C363" s="57"/>
      <c r="D363" s="52">
        <v>44100</v>
      </c>
      <c r="E363" s="52" t="str">
        <f t="shared" si="10"/>
        <v/>
      </c>
    </row>
    <row r="364" spans="1:5" hidden="1">
      <c r="A364" s="56" t="s">
        <v>571</v>
      </c>
      <c r="B364" s="50" t="s">
        <v>10</v>
      </c>
      <c r="C364" s="57"/>
      <c r="D364" s="52">
        <v>52300</v>
      </c>
      <c r="E364" s="52" t="str">
        <f t="shared" si="10"/>
        <v/>
      </c>
    </row>
    <row r="365" spans="1:5" hidden="1">
      <c r="A365" s="56" t="s">
        <v>572</v>
      </c>
      <c r="B365" s="50" t="s">
        <v>10</v>
      </c>
      <c r="C365" s="57"/>
      <c r="D365" s="52">
        <v>46400</v>
      </c>
      <c r="E365" s="52" t="str">
        <f t="shared" si="10"/>
        <v/>
      </c>
    </row>
    <row r="366" spans="1:5" hidden="1">
      <c r="A366" s="56" t="s">
        <v>573</v>
      </c>
      <c r="B366" s="50" t="s">
        <v>10</v>
      </c>
      <c r="C366" s="57"/>
      <c r="D366" s="52">
        <v>13400</v>
      </c>
      <c r="E366" s="52" t="str">
        <f t="shared" si="10"/>
        <v/>
      </c>
    </row>
    <row r="367" spans="1:5" hidden="1">
      <c r="A367" s="56" t="s">
        <v>574</v>
      </c>
      <c r="B367" s="50" t="s">
        <v>10</v>
      </c>
      <c r="C367" s="57"/>
      <c r="D367" s="52">
        <v>44500</v>
      </c>
      <c r="E367" s="52" t="str">
        <f t="shared" si="10"/>
        <v/>
      </c>
    </row>
    <row r="368" spans="1:5" hidden="1">
      <c r="A368" s="56" t="s">
        <v>575</v>
      </c>
      <c r="B368" s="50" t="s">
        <v>10</v>
      </c>
      <c r="C368" s="57"/>
      <c r="D368" s="52">
        <v>25600</v>
      </c>
      <c r="E368" s="52" t="str">
        <f t="shared" si="10"/>
        <v/>
      </c>
    </row>
    <row r="369" spans="1:5" hidden="1">
      <c r="A369" s="56" t="s">
        <v>576</v>
      </c>
      <c r="B369" s="50" t="s">
        <v>10</v>
      </c>
      <c r="C369" s="57"/>
      <c r="D369" s="52">
        <v>25600</v>
      </c>
      <c r="E369" s="52" t="str">
        <f t="shared" si="10"/>
        <v/>
      </c>
    </row>
    <row r="370" spans="1:5" hidden="1">
      <c r="A370" s="56" t="s">
        <v>577</v>
      </c>
      <c r="B370" s="50" t="s">
        <v>10</v>
      </c>
      <c r="C370" s="57"/>
      <c r="D370" s="52">
        <v>448300</v>
      </c>
      <c r="E370" s="52" t="str">
        <f t="shared" si="10"/>
        <v/>
      </c>
    </row>
    <row r="371" spans="1:5" hidden="1">
      <c r="A371" s="56" t="s">
        <v>578</v>
      </c>
      <c r="B371" s="50" t="s">
        <v>10</v>
      </c>
      <c r="C371" s="57"/>
      <c r="D371" s="52">
        <v>515200</v>
      </c>
      <c r="E371" s="52" t="str">
        <f t="shared" si="10"/>
        <v/>
      </c>
    </row>
    <row r="372" spans="1:5" hidden="1">
      <c r="A372" s="56" t="s">
        <v>579</v>
      </c>
      <c r="B372" s="50" t="s">
        <v>10</v>
      </c>
      <c r="C372" s="57"/>
      <c r="D372" s="52">
        <v>845200</v>
      </c>
      <c r="E372" s="52" t="str">
        <f t="shared" si="10"/>
        <v/>
      </c>
    </row>
    <row r="373" spans="1:5" hidden="1">
      <c r="A373" s="56" t="s">
        <v>580</v>
      </c>
      <c r="B373" s="50" t="s">
        <v>10</v>
      </c>
      <c r="C373" s="57"/>
      <c r="D373" s="52">
        <v>36900</v>
      </c>
      <c r="E373" s="52" t="str">
        <f t="shared" si="10"/>
        <v/>
      </c>
    </row>
    <row r="374" spans="1:5" hidden="1">
      <c r="A374" s="56" t="s">
        <v>581</v>
      </c>
      <c r="B374" s="50" t="s">
        <v>10</v>
      </c>
      <c r="C374" s="57"/>
      <c r="D374" s="52">
        <v>54900</v>
      </c>
      <c r="E374" s="52" t="str">
        <f t="shared" si="10"/>
        <v/>
      </c>
    </row>
    <row r="375" spans="1:5" hidden="1">
      <c r="A375" s="56" t="s">
        <v>582</v>
      </c>
      <c r="B375" s="50" t="s">
        <v>10</v>
      </c>
      <c r="C375" s="57"/>
      <c r="D375" s="52">
        <v>381300</v>
      </c>
      <c r="E375" s="52" t="str">
        <f t="shared" si="10"/>
        <v/>
      </c>
    </row>
    <row r="376" spans="1:5" hidden="1">
      <c r="A376" s="56" t="s">
        <v>583</v>
      </c>
      <c r="B376" s="50" t="s">
        <v>10</v>
      </c>
      <c r="C376" s="57"/>
      <c r="D376" s="52">
        <v>15600</v>
      </c>
      <c r="E376" s="52" t="str">
        <f t="shared" si="10"/>
        <v/>
      </c>
    </row>
    <row r="377" spans="1:5" hidden="1">
      <c r="A377" s="56" t="s">
        <v>584</v>
      </c>
      <c r="B377" s="50" t="s">
        <v>10</v>
      </c>
      <c r="C377" s="57"/>
      <c r="D377" s="52">
        <v>17200</v>
      </c>
      <c r="E377" s="52" t="str">
        <f t="shared" si="10"/>
        <v/>
      </c>
    </row>
    <row r="378" spans="1:5" hidden="1">
      <c r="A378" s="56" t="s">
        <v>585</v>
      </c>
      <c r="B378" s="50" t="s">
        <v>10</v>
      </c>
      <c r="C378" s="57"/>
      <c r="D378" s="52">
        <v>27100</v>
      </c>
      <c r="E378" s="52" t="str">
        <f t="shared" si="10"/>
        <v/>
      </c>
    </row>
    <row r="379" spans="1:5" hidden="1">
      <c r="A379" s="56" t="s">
        <v>586</v>
      </c>
      <c r="B379" s="50" t="s">
        <v>10</v>
      </c>
      <c r="C379" s="57"/>
      <c r="D379" s="52">
        <v>29900</v>
      </c>
      <c r="E379" s="52" t="str">
        <f t="shared" si="10"/>
        <v/>
      </c>
    </row>
    <row r="380" spans="1:5" hidden="1">
      <c r="A380" s="56" t="s">
        <v>587</v>
      </c>
      <c r="B380" s="50" t="s">
        <v>10</v>
      </c>
      <c r="C380" s="57"/>
      <c r="D380" s="52">
        <v>38100</v>
      </c>
      <c r="E380" s="52" t="str">
        <f t="shared" si="10"/>
        <v/>
      </c>
    </row>
    <row r="381" spans="1:5" hidden="1">
      <c r="A381" s="56" t="s">
        <v>588</v>
      </c>
      <c r="B381" s="50" t="s">
        <v>10</v>
      </c>
      <c r="C381" s="57"/>
      <c r="D381" s="52">
        <v>37800</v>
      </c>
      <c r="E381" s="52" t="str">
        <f t="shared" si="10"/>
        <v/>
      </c>
    </row>
    <row r="382" spans="1:5" hidden="1">
      <c r="A382" s="56" t="s">
        <v>589</v>
      </c>
      <c r="B382" s="50" t="s">
        <v>10</v>
      </c>
      <c r="C382" s="57"/>
      <c r="D382" s="52">
        <v>44200</v>
      </c>
      <c r="E382" s="52" t="str">
        <f t="shared" si="10"/>
        <v/>
      </c>
    </row>
    <row r="383" spans="1:5" hidden="1">
      <c r="A383" s="56" t="s">
        <v>590</v>
      </c>
      <c r="B383" s="50" t="s">
        <v>10</v>
      </c>
      <c r="C383" s="57"/>
      <c r="D383" s="52">
        <v>53100</v>
      </c>
      <c r="E383" s="52" t="str">
        <f t="shared" si="10"/>
        <v/>
      </c>
    </row>
    <row r="384" spans="1:5" hidden="1">
      <c r="A384" s="56" t="s">
        <v>591</v>
      </c>
      <c r="B384" s="50" t="s">
        <v>10</v>
      </c>
      <c r="C384" s="57"/>
      <c r="D384" s="52">
        <v>48500</v>
      </c>
      <c r="E384" s="52" t="str">
        <f t="shared" si="10"/>
        <v/>
      </c>
    </row>
    <row r="385" spans="1:5">
      <c r="A385" s="56" t="s">
        <v>592</v>
      </c>
      <c r="B385" s="50" t="s">
        <v>10</v>
      </c>
      <c r="C385" s="57">
        <v>1</v>
      </c>
      <c r="D385" s="52">
        <v>0</v>
      </c>
      <c r="E385" s="52">
        <f t="shared" si="10"/>
        <v>0</v>
      </c>
    </row>
    <row r="386" spans="1:5">
      <c r="A386" s="56" t="s">
        <v>593</v>
      </c>
      <c r="B386" s="50" t="s">
        <v>10</v>
      </c>
      <c r="C386" s="57">
        <v>1</v>
      </c>
      <c r="D386" s="52">
        <v>0</v>
      </c>
      <c r="E386" s="52">
        <f t="shared" si="10"/>
        <v>0</v>
      </c>
    </row>
    <row r="387" spans="1:5">
      <c r="A387" s="56" t="s">
        <v>594</v>
      </c>
      <c r="B387" s="50" t="s">
        <v>10</v>
      </c>
      <c r="C387" s="57">
        <v>1</v>
      </c>
      <c r="D387" s="52">
        <v>0</v>
      </c>
      <c r="E387" s="52">
        <f t="shared" si="10"/>
        <v>0</v>
      </c>
    </row>
    <row r="388" spans="1:5" hidden="1">
      <c r="A388" s="56" t="s">
        <v>595</v>
      </c>
      <c r="B388" s="50" t="s">
        <v>10</v>
      </c>
      <c r="C388" s="57"/>
      <c r="D388" s="52">
        <v>79800</v>
      </c>
      <c r="E388" s="52" t="str">
        <f t="shared" si="10"/>
        <v/>
      </c>
    </row>
    <row r="389" spans="1:5" hidden="1">
      <c r="A389" s="56" t="s">
        <v>596</v>
      </c>
      <c r="B389" s="50" t="s">
        <v>10</v>
      </c>
      <c r="C389" s="57"/>
      <c r="D389" s="52">
        <v>105400</v>
      </c>
      <c r="E389" s="52" t="str">
        <f t="shared" si="10"/>
        <v/>
      </c>
    </row>
    <row r="390" spans="1:5" hidden="1">
      <c r="A390" s="56" t="s">
        <v>597</v>
      </c>
      <c r="B390" s="50" t="s">
        <v>10</v>
      </c>
      <c r="C390" s="57"/>
      <c r="D390" s="52">
        <v>213100</v>
      </c>
      <c r="E390" s="52" t="str">
        <f t="shared" si="10"/>
        <v/>
      </c>
    </row>
    <row r="391" spans="1:5" hidden="1">
      <c r="A391" s="56" t="s">
        <v>598</v>
      </c>
      <c r="B391" s="50" t="s">
        <v>10</v>
      </c>
      <c r="C391" s="57"/>
      <c r="D391" s="52">
        <v>29800</v>
      </c>
      <c r="E391" s="52" t="str">
        <f t="shared" si="10"/>
        <v/>
      </c>
    </row>
    <row r="392" spans="1:5" hidden="1">
      <c r="A392" s="56" t="s">
        <v>599</v>
      </c>
      <c r="B392" s="50" t="s">
        <v>10</v>
      </c>
      <c r="C392" s="57"/>
      <c r="D392" s="52">
        <v>128900</v>
      </c>
      <c r="E392" s="52" t="str">
        <f t="shared" si="10"/>
        <v/>
      </c>
    </row>
    <row r="393" spans="1:5" hidden="1">
      <c r="A393" s="56" t="s">
        <v>600</v>
      </c>
      <c r="B393" s="50" t="s">
        <v>10</v>
      </c>
      <c r="C393" s="57"/>
      <c r="D393" s="52">
        <v>29800</v>
      </c>
      <c r="E393" s="52" t="str">
        <f t="shared" si="10"/>
        <v/>
      </c>
    </row>
    <row r="394" spans="1:5" hidden="1">
      <c r="A394" s="56" t="s">
        <v>601</v>
      </c>
      <c r="B394" s="50" t="s">
        <v>10</v>
      </c>
      <c r="C394" s="57"/>
      <c r="D394" s="52">
        <v>52100</v>
      </c>
      <c r="E394" s="52" t="str">
        <f t="shared" si="10"/>
        <v/>
      </c>
    </row>
    <row r="395" spans="1:5" hidden="1">
      <c r="A395" s="56" t="s">
        <v>602</v>
      </c>
      <c r="B395" s="50" t="s">
        <v>10</v>
      </c>
      <c r="C395" s="57"/>
      <c r="D395" s="52">
        <v>24500</v>
      </c>
      <c r="E395" s="52" t="str">
        <f t="shared" si="10"/>
        <v/>
      </c>
    </row>
    <row r="396" spans="1:5" hidden="1">
      <c r="A396" s="56" t="s">
        <v>603</v>
      </c>
      <c r="B396" s="50" t="s">
        <v>10</v>
      </c>
      <c r="C396" s="57"/>
      <c r="D396" s="52">
        <v>56300</v>
      </c>
      <c r="E396" s="52" t="str">
        <f t="shared" si="10"/>
        <v/>
      </c>
    </row>
    <row r="397" spans="1:5" hidden="1">
      <c r="A397" s="56" t="s">
        <v>604</v>
      </c>
      <c r="B397" s="50" t="s">
        <v>10</v>
      </c>
      <c r="C397" s="57"/>
      <c r="D397" s="52">
        <v>56300</v>
      </c>
      <c r="E397" s="52" t="str">
        <f t="shared" si="10"/>
        <v/>
      </c>
    </row>
    <row r="398" spans="1:5" hidden="1">
      <c r="A398" s="56" t="s">
        <v>605</v>
      </c>
      <c r="B398" s="50" t="s">
        <v>10</v>
      </c>
      <c r="C398" s="57"/>
      <c r="D398" s="52">
        <v>58200</v>
      </c>
      <c r="E398" s="52" t="str">
        <f t="shared" si="10"/>
        <v/>
      </c>
    </row>
    <row r="399" spans="1:5" hidden="1">
      <c r="A399" s="56" t="s">
        <v>606</v>
      </c>
      <c r="B399" s="50" t="s">
        <v>10</v>
      </c>
      <c r="C399" s="57"/>
      <c r="D399" s="52">
        <v>59900</v>
      </c>
      <c r="E399" s="52" t="str">
        <f t="shared" si="10"/>
        <v/>
      </c>
    </row>
    <row r="400" spans="1:5" hidden="1">
      <c r="A400" s="56" t="s">
        <v>607</v>
      </c>
      <c r="B400" s="50" t="s">
        <v>10</v>
      </c>
      <c r="C400" s="57"/>
      <c r="D400" s="52">
        <v>84500</v>
      </c>
      <c r="E400" s="52" t="str">
        <f t="shared" si="10"/>
        <v/>
      </c>
    </row>
    <row r="401" spans="1:5" hidden="1">
      <c r="A401" s="56" t="s">
        <v>608</v>
      </c>
      <c r="B401" s="50" t="s">
        <v>10</v>
      </c>
      <c r="C401" s="57"/>
      <c r="D401" s="52">
        <v>76300</v>
      </c>
      <c r="E401" s="52" t="str">
        <f t="shared" si="10"/>
        <v/>
      </c>
    </row>
    <row r="402" spans="1:5" hidden="1">
      <c r="A402" s="56" t="s">
        <v>609</v>
      </c>
      <c r="B402" s="50" t="s">
        <v>10</v>
      </c>
      <c r="C402" s="57"/>
      <c r="D402" s="52">
        <v>241200</v>
      </c>
      <c r="E402" s="52" t="str">
        <f t="shared" si="10"/>
        <v/>
      </c>
    </row>
    <row r="403" spans="1:5" hidden="1">
      <c r="A403" s="56" t="s">
        <v>610</v>
      </c>
      <c r="B403" s="50" t="s">
        <v>10</v>
      </c>
      <c r="C403" s="57"/>
      <c r="D403" s="52">
        <v>9340</v>
      </c>
      <c r="E403" s="52" t="str">
        <f t="shared" si="10"/>
        <v/>
      </c>
    </row>
    <row r="404" spans="1:5" hidden="1">
      <c r="A404" s="56" t="s">
        <v>611</v>
      </c>
      <c r="B404" s="50" t="s">
        <v>10</v>
      </c>
      <c r="C404" s="57"/>
      <c r="D404" s="52">
        <v>38900</v>
      </c>
      <c r="E404" s="52" t="str">
        <f t="shared" si="10"/>
        <v/>
      </c>
    </row>
    <row r="405" spans="1:5" hidden="1">
      <c r="A405" s="56" t="s">
        <v>612</v>
      </c>
      <c r="B405" s="50" t="s">
        <v>10</v>
      </c>
      <c r="C405" s="57"/>
      <c r="D405" s="52">
        <v>45600</v>
      </c>
      <c r="E405" s="52" t="str">
        <f t="shared" si="10"/>
        <v/>
      </c>
    </row>
    <row r="406" spans="1:5" hidden="1">
      <c r="A406" s="56" t="s">
        <v>613</v>
      </c>
      <c r="B406" s="50" t="s">
        <v>10</v>
      </c>
      <c r="C406" s="57"/>
      <c r="D406" s="52">
        <v>53400</v>
      </c>
      <c r="E406" s="52" t="str">
        <f t="shared" si="10"/>
        <v/>
      </c>
    </row>
    <row r="407" spans="1:5" hidden="1">
      <c r="A407" s="56" t="s">
        <v>614</v>
      </c>
      <c r="B407" s="50" t="s">
        <v>10</v>
      </c>
      <c r="C407" s="57"/>
      <c r="D407" s="52">
        <v>59750</v>
      </c>
      <c r="E407" s="52" t="str">
        <f t="shared" si="10"/>
        <v/>
      </c>
    </row>
    <row r="408" spans="1:5" hidden="1">
      <c r="A408" s="56" t="s">
        <v>615</v>
      </c>
      <c r="B408" s="50" t="s">
        <v>10</v>
      </c>
      <c r="C408" s="57"/>
      <c r="D408" s="52">
        <v>24300</v>
      </c>
      <c r="E408" s="52" t="str">
        <f t="shared" si="10"/>
        <v/>
      </c>
    </row>
    <row r="409" spans="1:5" hidden="1">
      <c r="A409" s="56" t="s">
        <v>616</v>
      </c>
      <c r="B409" s="50" t="s">
        <v>10</v>
      </c>
      <c r="C409" s="57"/>
      <c r="D409" s="52">
        <v>26550</v>
      </c>
      <c r="E409" s="52" t="str">
        <f t="shared" si="10"/>
        <v/>
      </c>
    </row>
    <row r="410" spans="1:5" hidden="1">
      <c r="A410" s="56" t="s">
        <v>617</v>
      </c>
      <c r="B410" s="50" t="s">
        <v>10</v>
      </c>
      <c r="C410" s="57"/>
      <c r="D410" s="52">
        <v>29970</v>
      </c>
      <c r="E410" s="52" t="str">
        <f t="shared" si="10"/>
        <v/>
      </c>
    </row>
    <row r="411" spans="1:5" hidden="1">
      <c r="A411" s="56" t="s">
        <v>618</v>
      </c>
      <c r="B411" s="50" t="s">
        <v>10</v>
      </c>
      <c r="C411" s="57"/>
      <c r="D411" s="52">
        <v>35100</v>
      </c>
      <c r="E411" s="52" t="str">
        <f t="shared" si="10"/>
        <v/>
      </c>
    </row>
    <row r="412" spans="1:5" hidden="1">
      <c r="A412" s="56" t="s">
        <v>619</v>
      </c>
      <c r="B412" s="50" t="s">
        <v>10</v>
      </c>
      <c r="C412" s="57"/>
      <c r="D412" s="52">
        <v>39970</v>
      </c>
      <c r="E412" s="52" t="str">
        <f t="shared" si="10"/>
        <v/>
      </c>
    </row>
    <row r="413" spans="1:5" hidden="1">
      <c r="A413" s="56" t="s">
        <v>620</v>
      </c>
      <c r="B413" s="50" t="s">
        <v>10</v>
      </c>
      <c r="C413" s="57"/>
      <c r="D413" s="52">
        <v>48910</v>
      </c>
      <c r="E413" s="52" t="str">
        <f t="shared" si="10"/>
        <v/>
      </c>
    </row>
    <row r="414" spans="1:5" hidden="1">
      <c r="A414" s="56" t="s">
        <v>621</v>
      </c>
      <c r="B414" s="50" t="s">
        <v>10</v>
      </c>
      <c r="C414" s="57"/>
      <c r="D414" s="52">
        <v>66230</v>
      </c>
      <c r="E414" s="52" t="str">
        <f t="shared" ref="E414:E431" si="11">IF(C414=0,"",C414*D414)</f>
        <v/>
      </c>
    </row>
    <row r="415" spans="1:5" hidden="1">
      <c r="A415" s="56" t="s">
        <v>622</v>
      </c>
      <c r="B415" s="50" t="s">
        <v>10</v>
      </c>
      <c r="C415" s="57"/>
      <c r="D415" s="52">
        <v>14300</v>
      </c>
      <c r="E415" s="52" t="str">
        <f t="shared" si="11"/>
        <v/>
      </c>
    </row>
    <row r="416" spans="1:5" hidden="1">
      <c r="A416" s="56" t="s">
        <v>623</v>
      </c>
      <c r="B416" s="50" t="s">
        <v>10</v>
      </c>
      <c r="C416" s="57"/>
      <c r="D416" s="52">
        <v>27120</v>
      </c>
      <c r="E416" s="52" t="str">
        <f t="shared" si="11"/>
        <v/>
      </c>
    </row>
    <row r="417" spans="1:5" hidden="1">
      <c r="A417" s="56" t="s">
        <v>624</v>
      </c>
      <c r="B417" s="50" t="s">
        <v>10</v>
      </c>
      <c r="C417" s="57"/>
      <c r="D417" s="52">
        <v>34800</v>
      </c>
      <c r="E417" s="52" t="str">
        <f t="shared" si="11"/>
        <v/>
      </c>
    </row>
    <row r="418" spans="1:5" hidden="1">
      <c r="A418" s="56" t="s">
        <v>625</v>
      </c>
      <c r="B418" s="50" t="s">
        <v>10</v>
      </c>
      <c r="C418" s="57"/>
      <c r="D418" s="52">
        <v>27300</v>
      </c>
      <c r="E418" s="52" t="str">
        <f t="shared" si="11"/>
        <v/>
      </c>
    </row>
    <row r="419" spans="1:5" hidden="1">
      <c r="A419" s="56" t="s">
        <v>626</v>
      </c>
      <c r="B419" s="50" t="s">
        <v>10</v>
      </c>
      <c r="C419" s="57"/>
      <c r="D419" s="52">
        <v>46240</v>
      </c>
      <c r="E419" s="52" t="str">
        <f t="shared" si="11"/>
        <v/>
      </c>
    </row>
    <row r="420" spans="1:5" hidden="1">
      <c r="A420" s="56" t="s">
        <v>627</v>
      </c>
      <c r="B420" s="50" t="s">
        <v>10</v>
      </c>
      <c r="C420" s="57"/>
      <c r="D420" s="52">
        <v>49800</v>
      </c>
      <c r="E420" s="52" t="str">
        <f t="shared" si="11"/>
        <v/>
      </c>
    </row>
    <row r="421" spans="1:5" hidden="1">
      <c r="A421" s="56" t="s">
        <v>628</v>
      </c>
      <c r="B421" s="50" t="s">
        <v>10</v>
      </c>
      <c r="C421" s="57"/>
      <c r="D421" s="52">
        <v>57100</v>
      </c>
      <c r="E421" s="52" t="str">
        <f t="shared" si="11"/>
        <v/>
      </c>
    </row>
    <row r="422" spans="1:5" hidden="1">
      <c r="A422" s="56" t="s">
        <v>629</v>
      </c>
      <c r="B422" s="50" t="s">
        <v>10</v>
      </c>
      <c r="C422" s="57"/>
      <c r="D422" s="52">
        <v>59340</v>
      </c>
      <c r="E422" s="52" t="str">
        <f t="shared" si="11"/>
        <v/>
      </c>
    </row>
    <row r="423" spans="1:5" hidden="1">
      <c r="A423" s="56" t="s">
        <v>630</v>
      </c>
      <c r="B423" s="50" t="s">
        <v>10</v>
      </c>
      <c r="C423" s="57"/>
      <c r="D423" s="52">
        <v>119600</v>
      </c>
      <c r="E423" s="52" t="str">
        <f t="shared" si="11"/>
        <v/>
      </c>
    </row>
    <row r="424" spans="1:5" hidden="1">
      <c r="A424" s="56" t="s">
        <v>631</v>
      </c>
      <c r="B424" s="50" t="s">
        <v>10</v>
      </c>
      <c r="C424" s="57"/>
      <c r="D424" s="52">
        <v>195630</v>
      </c>
      <c r="E424" s="52" t="str">
        <f t="shared" si="11"/>
        <v/>
      </c>
    </row>
    <row r="425" spans="1:5" hidden="1">
      <c r="A425" s="56" t="s">
        <v>632</v>
      </c>
      <c r="B425" s="50" t="s">
        <v>10</v>
      </c>
      <c r="C425" s="57"/>
      <c r="D425" s="52">
        <v>24210</v>
      </c>
      <c r="E425" s="52" t="str">
        <f t="shared" si="11"/>
        <v/>
      </c>
    </row>
    <row r="426" spans="1:5" hidden="1">
      <c r="A426" s="56" t="s">
        <v>633</v>
      </c>
      <c r="B426" s="50" t="s">
        <v>10</v>
      </c>
      <c r="C426" s="57"/>
      <c r="D426" s="52">
        <v>46710</v>
      </c>
      <c r="E426" s="52" t="str">
        <f t="shared" si="11"/>
        <v/>
      </c>
    </row>
    <row r="427" spans="1:5" hidden="1">
      <c r="A427" s="56" t="s">
        <v>634</v>
      </c>
      <c r="B427" s="50" t="s">
        <v>10</v>
      </c>
      <c r="C427" s="57"/>
      <c r="D427" s="52">
        <v>62380</v>
      </c>
      <c r="E427" s="52" t="str">
        <f t="shared" si="11"/>
        <v/>
      </c>
    </row>
    <row r="428" spans="1:5" hidden="1">
      <c r="A428" s="56" t="s">
        <v>272</v>
      </c>
      <c r="B428" s="50" t="s">
        <v>10</v>
      </c>
      <c r="C428" s="57"/>
      <c r="D428" s="52">
        <v>0</v>
      </c>
      <c r="E428" s="52" t="str">
        <f t="shared" si="11"/>
        <v/>
      </c>
    </row>
    <row r="429" spans="1:5" hidden="1">
      <c r="A429" s="56" t="s">
        <v>272</v>
      </c>
      <c r="B429" s="50" t="s">
        <v>10</v>
      </c>
      <c r="C429" s="57"/>
      <c r="D429" s="52">
        <v>0</v>
      </c>
      <c r="E429" s="52" t="str">
        <f t="shared" si="11"/>
        <v/>
      </c>
    </row>
    <row r="430" spans="1:5" hidden="1">
      <c r="A430" s="56" t="s">
        <v>272</v>
      </c>
      <c r="B430" s="50" t="s">
        <v>10</v>
      </c>
      <c r="C430" s="57"/>
      <c r="D430" s="52">
        <v>0</v>
      </c>
      <c r="E430" s="52" t="str">
        <f t="shared" si="11"/>
        <v/>
      </c>
    </row>
    <row r="431" spans="1:5" hidden="1">
      <c r="A431" s="56" t="s">
        <v>272</v>
      </c>
      <c r="B431" s="50" t="s">
        <v>10</v>
      </c>
      <c r="C431" s="57"/>
      <c r="D431" s="52">
        <v>0</v>
      </c>
      <c r="E431" s="52" t="str">
        <f t="shared" si="11"/>
        <v/>
      </c>
    </row>
    <row r="432" spans="1:5">
      <c r="C432" s="63">
        <f>IF(SUM(C434:C444)=0,"",1)</f>
        <v>1</v>
      </c>
    </row>
    <row r="433" spans="1:5">
      <c r="A433" s="60" t="s">
        <v>635</v>
      </c>
      <c r="C433" s="63">
        <f>IF(SUM(C434:C444)=0,"",1)</f>
        <v>1</v>
      </c>
    </row>
    <row r="434" spans="1:5" hidden="1">
      <c r="A434" s="56" t="s">
        <v>636</v>
      </c>
      <c r="B434" s="50" t="s">
        <v>10</v>
      </c>
      <c r="C434" s="57"/>
      <c r="D434" s="52">
        <v>12300</v>
      </c>
      <c r="E434" s="52" t="str">
        <f>IF(C434=0,"",C434*D434)</f>
        <v/>
      </c>
    </row>
    <row r="435" spans="1:5" hidden="1">
      <c r="A435" s="56" t="s">
        <v>637</v>
      </c>
      <c r="B435" s="50" t="s">
        <v>10</v>
      </c>
      <c r="C435" s="57"/>
      <c r="D435" s="52">
        <v>34100</v>
      </c>
      <c r="E435" s="52" t="str">
        <f>IF(C435=0,"",C435*D435)</f>
        <v/>
      </c>
    </row>
    <row r="436" spans="1:5">
      <c r="A436" s="56" t="s">
        <v>638</v>
      </c>
      <c r="B436" s="50" t="s">
        <v>10</v>
      </c>
      <c r="C436" s="57">
        <v>1</v>
      </c>
      <c r="D436" s="52">
        <v>0</v>
      </c>
      <c r="E436" s="52">
        <f t="shared" ref="E436:E444" si="12">IF(C436=0,"",C436*D436)</f>
        <v>0</v>
      </c>
    </row>
    <row r="437" spans="1:5" hidden="1">
      <c r="A437" s="56" t="s">
        <v>639</v>
      </c>
      <c r="B437" s="50" t="s">
        <v>10</v>
      </c>
      <c r="C437" s="57"/>
      <c r="D437" s="52">
        <v>32130</v>
      </c>
      <c r="E437" s="52" t="str">
        <f t="shared" si="12"/>
        <v/>
      </c>
    </row>
    <row r="438" spans="1:5" hidden="1">
      <c r="A438" s="56" t="s">
        <v>640</v>
      </c>
      <c r="B438" s="50" t="s">
        <v>10</v>
      </c>
      <c r="C438" s="57"/>
      <c r="D438" s="52">
        <v>40560</v>
      </c>
      <c r="E438" s="52" t="str">
        <f t="shared" si="12"/>
        <v/>
      </c>
    </row>
    <row r="439" spans="1:5" hidden="1">
      <c r="A439" s="56" t="s">
        <v>641</v>
      </c>
      <c r="B439" s="50" t="s">
        <v>10</v>
      </c>
      <c r="C439" s="57"/>
      <c r="D439" s="52">
        <v>28900</v>
      </c>
      <c r="E439" s="52" t="str">
        <f t="shared" si="12"/>
        <v/>
      </c>
    </row>
    <row r="440" spans="1:5" hidden="1">
      <c r="A440" s="56" t="s">
        <v>642</v>
      </c>
      <c r="B440" s="50" t="s">
        <v>10</v>
      </c>
      <c r="C440" s="57"/>
      <c r="D440" s="52">
        <v>42150</v>
      </c>
      <c r="E440" s="52" t="str">
        <f t="shared" si="12"/>
        <v/>
      </c>
    </row>
    <row r="441" spans="1:5" hidden="1">
      <c r="A441" s="56" t="s">
        <v>643</v>
      </c>
      <c r="B441" s="50" t="s">
        <v>10</v>
      </c>
      <c r="C441" s="57"/>
      <c r="D441" s="52">
        <v>91200</v>
      </c>
      <c r="E441" s="52" t="str">
        <f t="shared" si="12"/>
        <v/>
      </c>
    </row>
    <row r="442" spans="1:5" hidden="1">
      <c r="A442" s="56" t="s">
        <v>644</v>
      </c>
      <c r="B442" s="50" t="s">
        <v>10</v>
      </c>
      <c r="C442" s="57"/>
      <c r="D442" s="52">
        <v>14560</v>
      </c>
      <c r="E442" s="52" t="str">
        <f t="shared" si="12"/>
        <v/>
      </c>
    </row>
    <row r="443" spans="1:5" hidden="1">
      <c r="A443" s="56" t="s">
        <v>645</v>
      </c>
      <c r="B443" s="50" t="s">
        <v>10</v>
      </c>
      <c r="C443" s="57"/>
      <c r="D443" s="52">
        <v>47690</v>
      </c>
      <c r="E443" s="52" t="str">
        <f t="shared" si="12"/>
        <v/>
      </c>
    </row>
    <row r="444" spans="1:5" hidden="1">
      <c r="A444" s="56" t="s">
        <v>272</v>
      </c>
      <c r="B444" s="50" t="s">
        <v>10</v>
      </c>
      <c r="C444" s="57"/>
      <c r="D444" s="52">
        <v>0</v>
      </c>
      <c r="E444" s="52" t="str">
        <f t="shared" si="12"/>
        <v/>
      </c>
    </row>
    <row r="445" spans="1:5" hidden="1">
      <c r="C445" s="63" t="str">
        <f>IF(SUM(C447:C570)=0,"",1)</f>
        <v/>
      </c>
    </row>
    <row r="446" spans="1:5" hidden="1">
      <c r="A446" s="60" t="s">
        <v>646</v>
      </c>
      <c r="C446" s="63" t="str">
        <f>IF(SUM(C447:C570)=0,"",1)</f>
        <v/>
      </c>
    </row>
    <row r="447" spans="1:5" hidden="1">
      <c r="A447" s="69" t="s">
        <v>647</v>
      </c>
      <c r="B447" s="50" t="s">
        <v>10</v>
      </c>
      <c r="C447" s="57"/>
      <c r="D447" s="52">
        <v>186</v>
      </c>
      <c r="E447" s="52" t="str">
        <f>IF(C447=0,"",C447*D447)</f>
        <v/>
      </c>
    </row>
    <row r="448" spans="1:5" hidden="1">
      <c r="A448" s="69" t="s">
        <v>648</v>
      </c>
      <c r="B448" s="50" t="s">
        <v>10</v>
      </c>
      <c r="C448" s="57"/>
      <c r="D448" s="52">
        <v>261</v>
      </c>
      <c r="E448" s="52" t="str">
        <f t="shared" ref="E448:E511" si="13">IF(C448=0,"",C448*D448)</f>
        <v/>
      </c>
    </row>
    <row r="449" spans="1:5" hidden="1">
      <c r="A449" s="69" t="s">
        <v>649</v>
      </c>
      <c r="B449" s="50" t="s">
        <v>10</v>
      </c>
      <c r="C449" s="57"/>
      <c r="D449" s="52">
        <v>384</v>
      </c>
      <c r="E449" s="52" t="str">
        <f t="shared" si="13"/>
        <v/>
      </c>
    </row>
    <row r="450" spans="1:5" hidden="1">
      <c r="A450" s="69" t="s">
        <v>650</v>
      </c>
      <c r="B450" s="50" t="s">
        <v>10</v>
      </c>
      <c r="C450" s="57"/>
      <c r="D450" s="52">
        <v>582</v>
      </c>
      <c r="E450" s="52" t="str">
        <f t="shared" si="13"/>
        <v/>
      </c>
    </row>
    <row r="451" spans="1:5" hidden="1">
      <c r="A451" s="69" t="s">
        <v>651</v>
      </c>
      <c r="B451" s="50" t="s">
        <v>10</v>
      </c>
      <c r="C451" s="57"/>
      <c r="D451" s="52">
        <v>1083</v>
      </c>
      <c r="E451" s="52" t="str">
        <f t="shared" si="13"/>
        <v/>
      </c>
    </row>
    <row r="452" spans="1:5" hidden="1">
      <c r="A452" s="69" t="s">
        <v>652</v>
      </c>
      <c r="B452" s="50" t="s">
        <v>10</v>
      </c>
      <c r="C452" s="57"/>
      <c r="D452" s="52">
        <v>1830</v>
      </c>
      <c r="E452" s="52" t="str">
        <f t="shared" si="13"/>
        <v/>
      </c>
    </row>
    <row r="453" spans="1:5" hidden="1">
      <c r="A453" s="69" t="s">
        <v>653</v>
      </c>
      <c r="B453" s="50" t="s">
        <v>10</v>
      </c>
      <c r="C453" s="57"/>
      <c r="D453" s="52">
        <v>3408</v>
      </c>
      <c r="E453" s="52" t="str">
        <f t="shared" si="13"/>
        <v/>
      </c>
    </row>
    <row r="454" spans="1:5" hidden="1">
      <c r="A454" s="69" t="s">
        <v>654</v>
      </c>
      <c r="B454" s="50" t="s">
        <v>10</v>
      </c>
      <c r="C454" s="57"/>
      <c r="D454" s="52">
        <v>234</v>
      </c>
      <c r="E454" s="52" t="str">
        <f t="shared" si="13"/>
        <v/>
      </c>
    </row>
    <row r="455" spans="1:5" hidden="1">
      <c r="A455" s="69" t="s">
        <v>655</v>
      </c>
      <c r="B455" s="50" t="s">
        <v>10</v>
      </c>
      <c r="C455" s="57"/>
      <c r="D455" s="52">
        <v>312</v>
      </c>
      <c r="E455" s="52" t="str">
        <f t="shared" si="13"/>
        <v/>
      </c>
    </row>
    <row r="456" spans="1:5" hidden="1">
      <c r="A456" s="69" t="s">
        <v>656</v>
      </c>
      <c r="B456" s="50" t="s">
        <v>10</v>
      </c>
      <c r="C456" s="57"/>
      <c r="D456" s="52">
        <v>423</v>
      </c>
      <c r="E456" s="52" t="str">
        <f t="shared" si="13"/>
        <v/>
      </c>
    </row>
    <row r="457" spans="1:5" hidden="1">
      <c r="A457" s="69" t="s">
        <v>657</v>
      </c>
      <c r="B457" s="50" t="s">
        <v>10</v>
      </c>
      <c r="C457" s="57"/>
      <c r="D457" s="52">
        <v>612</v>
      </c>
      <c r="E457" s="52" t="str">
        <f t="shared" si="13"/>
        <v/>
      </c>
    </row>
    <row r="458" spans="1:5" hidden="1">
      <c r="A458" s="69" t="s">
        <v>658</v>
      </c>
      <c r="B458" s="50" t="s">
        <v>10</v>
      </c>
      <c r="C458" s="57"/>
      <c r="D458" s="52">
        <v>1209</v>
      </c>
      <c r="E458" s="52" t="str">
        <f t="shared" si="13"/>
        <v/>
      </c>
    </row>
    <row r="459" spans="1:5" hidden="1">
      <c r="A459" s="69" t="s">
        <v>659</v>
      </c>
      <c r="B459" s="50" t="s">
        <v>10</v>
      </c>
      <c r="C459" s="57"/>
      <c r="D459" s="52">
        <v>1788</v>
      </c>
      <c r="E459" s="52" t="str">
        <f t="shared" si="13"/>
        <v/>
      </c>
    </row>
    <row r="460" spans="1:5" hidden="1">
      <c r="A460" s="69" t="s">
        <v>660</v>
      </c>
      <c r="B460" s="50" t="s">
        <v>10</v>
      </c>
      <c r="C460" s="57"/>
      <c r="D460" s="52">
        <v>3021</v>
      </c>
      <c r="E460" s="52" t="str">
        <f t="shared" si="13"/>
        <v/>
      </c>
    </row>
    <row r="461" spans="1:5" hidden="1">
      <c r="A461" s="69" t="s">
        <v>661</v>
      </c>
      <c r="B461" s="50" t="s">
        <v>10</v>
      </c>
      <c r="C461" s="57"/>
      <c r="D461" s="52">
        <v>228</v>
      </c>
      <c r="E461" s="52" t="str">
        <f t="shared" si="13"/>
        <v/>
      </c>
    </row>
    <row r="462" spans="1:5" hidden="1">
      <c r="A462" s="69" t="s">
        <v>662</v>
      </c>
      <c r="B462" s="50" t="s">
        <v>10</v>
      </c>
      <c r="C462" s="57"/>
      <c r="D462" s="52">
        <v>372</v>
      </c>
      <c r="E462" s="52" t="str">
        <f t="shared" si="13"/>
        <v/>
      </c>
    </row>
    <row r="463" spans="1:5" hidden="1">
      <c r="A463" s="69" t="s">
        <v>663</v>
      </c>
      <c r="B463" s="50" t="s">
        <v>10</v>
      </c>
      <c r="C463" s="57"/>
      <c r="D463" s="52">
        <v>528</v>
      </c>
      <c r="E463" s="52" t="str">
        <f t="shared" si="13"/>
        <v/>
      </c>
    </row>
    <row r="464" spans="1:5" hidden="1">
      <c r="A464" s="69" t="s">
        <v>664</v>
      </c>
      <c r="B464" s="50" t="s">
        <v>10</v>
      </c>
      <c r="C464" s="57"/>
      <c r="D464" s="52">
        <v>750</v>
      </c>
      <c r="E464" s="52" t="str">
        <f t="shared" si="13"/>
        <v/>
      </c>
    </row>
    <row r="465" spans="1:5" hidden="1">
      <c r="A465" s="69" t="s">
        <v>665</v>
      </c>
      <c r="B465" s="50" t="s">
        <v>10</v>
      </c>
      <c r="C465" s="57"/>
      <c r="D465" s="52">
        <v>1580.9999999999998</v>
      </c>
      <c r="E465" s="52" t="str">
        <f t="shared" si="13"/>
        <v/>
      </c>
    </row>
    <row r="466" spans="1:5" hidden="1">
      <c r="A466" s="69" t="s">
        <v>666</v>
      </c>
      <c r="B466" s="50" t="s">
        <v>10</v>
      </c>
      <c r="C466" s="57"/>
      <c r="D466" s="52">
        <v>2901</v>
      </c>
      <c r="E466" s="52" t="str">
        <f t="shared" si="13"/>
        <v/>
      </c>
    </row>
    <row r="467" spans="1:5" hidden="1">
      <c r="A467" s="69" t="s">
        <v>667</v>
      </c>
      <c r="B467" s="50" t="s">
        <v>10</v>
      </c>
      <c r="C467" s="57"/>
      <c r="D467" s="52">
        <v>4242</v>
      </c>
      <c r="E467" s="52" t="str">
        <f t="shared" si="13"/>
        <v/>
      </c>
    </row>
    <row r="468" spans="1:5" hidden="1">
      <c r="A468" s="69" t="s">
        <v>668</v>
      </c>
      <c r="B468" s="50" t="s">
        <v>10</v>
      </c>
      <c r="C468" s="57"/>
      <c r="D468" s="52">
        <v>369</v>
      </c>
      <c r="E468" s="52" t="str">
        <f t="shared" si="13"/>
        <v/>
      </c>
    </row>
    <row r="469" spans="1:5" hidden="1">
      <c r="A469" s="69" t="s">
        <v>669</v>
      </c>
      <c r="B469" s="50" t="s">
        <v>10</v>
      </c>
      <c r="C469" s="57"/>
      <c r="D469" s="52">
        <v>600</v>
      </c>
      <c r="E469" s="52" t="str">
        <f t="shared" si="13"/>
        <v/>
      </c>
    </row>
    <row r="470" spans="1:5" hidden="1">
      <c r="A470" s="69" t="s">
        <v>670</v>
      </c>
      <c r="B470" s="50" t="s">
        <v>10</v>
      </c>
      <c r="C470" s="57"/>
      <c r="D470" s="52">
        <v>822.00000000000011</v>
      </c>
      <c r="E470" s="52" t="str">
        <f t="shared" si="13"/>
        <v/>
      </c>
    </row>
    <row r="471" spans="1:5" hidden="1">
      <c r="A471" s="69" t="s">
        <v>671</v>
      </c>
      <c r="B471" s="50" t="s">
        <v>10</v>
      </c>
      <c r="C471" s="57"/>
      <c r="D471" s="52">
        <v>1335</v>
      </c>
      <c r="E471" s="52" t="str">
        <f t="shared" si="13"/>
        <v/>
      </c>
    </row>
    <row r="472" spans="1:5" hidden="1">
      <c r="A472" s="69" t="s">
        <v>672</v>
      </c>
      <c r="B472" s="50" t="s">
        <v>10</v>
      </c>
      <c r="C472" s="57"/>
      <c r="D472" s="52">
        <v>3066</v>
      </c>
      <c r="E472" s="52" t="str">
        <f t="shared" si="13"/>
        <v/>
      </c>
    </row>
    <row r="473" spans="1:5" hidden="1">
      <c r="A473" s="69" t="s">
        <v>673</v>
      </c>
      <c r="B473" s="50" t="s">
        <v>10</v>
      </c>
      <c r="C473" s="57"/>
      <c r="D473" s="52">
        <v>4593</v>
      </c>
      <c r="E473" s="52" t="str">
        <f t="shared" si="13"/>
        <v/>
      </c>
    </row>
    <row r="474" spans="1:5" hidden="1">
      <c r="A474" s="69" t="s">
        <v>674</v>
      </c>
      <c r="B474" s="50" t="s">
        <v>10</v>
      </c>
      <c r="C474" s="57"/>
      <c r="D474" s="52">
        <v>7569</v>
      </c>
      <c r="E474" s="52" t="str">
        <f t="shared" si="13"/>
        <v/>
      </c>
    </row>
    <row r="475" spans="1:5" hidden="1">
      <c r="A475" s="69" t="s">
        <v>675</v>
      </c>
      <c r="B475" s="50" t="s">
        <v>10</v>
      </c>
      <c r="C475" s="57"/>
      <c r="D475" s="52">
        <v>477</v>
      </c>
      <c r="E475" s="52" t="str">
        <f t="shared" si="13"/>
        <v/>
      </c>
    </row>
    <row r="476" spans="1:5" hidden="1">
      <c r="A476" s="69" t="s">
        <v>676</v>
      </c>
      <c r="B476" s="50" t="s">
        <v>10</v>
      </c>
      <c r="C476" s="57"/>
      <c r="D476" s="52">
        <v>783</v>
      </c>
      <c r="E476" s="52" t="str">
        <f t="shared" si="13"/>
        <v/>
      </c>
    </row>
    <row r="477" spans="1:5" hidden="1">
      <c r="A477" s="69" t="s">
        <v>677</v>
      </c>
      <c r="B477" s="50" t="s">
        <v>10</v>
      </c>
      <c r="C477" s="57"/>
      <c r="D477" s="52">
        <v>1056</v>
      </c>
      <c r="E477" s="52" t="str">
        <f t="shared" si="13"/>
        <v/>
      </c>
    </row>
    <row r="478" spans="1:5" hidden="1">
      <c r="A478" s="69" t="s">
        <v>678</v>
      </c>
      <c r="B478" s="50" t="s">
        <v>10</v>
      </c>
      <c r="C478" s="57"/>
      <c r="D478" s="52">
        <v>1494.0000000000002</v>
      </c>
      <c r="E478" s="52" t="str">
        <f t="shared" si="13"/>
        <v/>
      </c>
    </row>
    <row r="479" spans="1:5" hidden="1">
      <c r="A479" s="69" t="s">
        <v>679</v>
      </c>
      <c r="B479" s="50" t="s">
        <v>10</v>
      </c>
      <c r="C479" s="57"/>
      <c r="D479" s="52">
        <v>6098.9999999999991</v>
      </c>
      <c r="E479" s="52" t="str">
        <f t="shared" si="13"/>
        <v/>
      </c>
    </row>
    <row r="480" spans="1:5" hidden="1">
      <c r="A480" s="69" t="s">
        <v>680</v>
      </c>
      <c r="B480" s="50" t="s">
        <v>10</v>
      </c>
      <c r="C480" s="57"/>
      <c r="D480" s="52">
        <v>7827</v>
      </c>
      <c r="E480" s="52" t="str">
        <f t="shared" si="13"/>
        <v/>
      </c>
    </row>
    <row r="481" spans="1:5" hidden="1">
      <c r="A481" s="69" t="s">
        <v>681</v>
      </c>
      <c r="B481" s="50" t="s">
        <v>10</v>
      </c>
      <c r="C481" s="57"/>
      <c r="D481" s="52">
        <v>12456.000000000002</v>
      </c>
      <c r="E481" s="52" t="str">
        <f t="shared" si="13"/>
        <v/>
      </c>
    </row>
    <row r="482" spans="1:5" hidden="1">
      <c r="A482" s="69" t="s">
        <v>682</v>
      </c>
      <c r="B482" s="50" t="s">
        <v>10</v>
      </c>
      <c r="C482" s="57"/>
      <c r="D482" s="52">
        <v>156</v>
      </c>
      <c r="E482" s="52" t="str">
        <f t="shared" si="13"/>
        <v/>
      </c>
    </row>
    <row r="483" spans="1:5" hidden="1">
      <c r="A483" s="69" t="s">
        <v>683</v>
      </c>
      <c r="B483" s="50" t="s">
        <v>10</v>
      </c>
      <c r="C483" s="57"/>
      <c r="D483" s="52">
        <v>237</v>
      </c>
      <c r="E483" s="52" t="str">
        <f t="shared" si="13"/>
        <v/>
      </c>
    </row>
    <row r="484" spans="1:5" hidden="1">
      <c r="A484" s="69" t="s">
        <v>684</v>
      </c>
      <c r="B484" s="50" t="s">
        <v>10</v>
      </c>
      <c r="C484" s="57"/>
      <c r="D484" s="52">
        <v>303</v>
      </c>
      <c r="E484" s="52" t="str">
        <f t="shared" si="13"/>
        <v/>
      </c>
    </row>
    <row r="485" spans="1:5" hidden="1">
      <c r="A485" s="69" t="s">
        <v>685</v>
      </c>
      <c r="B485" s="50" t="s">
        <v>10</v>
      </c>
      <c r="C485" s="57"/>
      <c r="D485" s="52">
        <v>447</v>
      </c>
      <c r="E485" s="52" t="str">
        <f t="shared" si="13"/>
        <v/>
      </c>
    </row>
    <row r="486" spans="1:5" hidden="1">
      <c r="A486" s="69" t="s">
        <v>686</v>
      </c>
      <c r="B486" s="50" t="s">
        <v>10</v>
      </c>
      <c r="C486" s="57"/>
      <c r="D486" s="52">
        <v>918</v>
      </c>
      <c r="E486" s="52" t="str">
        <f t="shared" si="13"/>
        <v/>
      </c>
    </row>
    <row r="487" spans="1:5" hidden="1">
      <c r="A487" s="69" t="s">
        <v>687</v>
      </c>
      <c r="B487" s="50" t="s">
        <v>10</v>
      </c>
      <c r="C487" s="57"/>
      <c r="D487" s="52">
        <v>1188</v>
      </c>
      <c r="E487" s="52" t="str">
        <f t="shared" si="13"/>
        <v/>
      </c>
    </row>
    <row r="488" spans="1:5" hidden="1">
      <c r="A488" s="69" t="s">
        <v>688</v>
      </c>
      <c r="B488" s="50" t="s">
        <v>10</v>
      </c>
      <c r="C488" s="57"/>
      <c r="D488" s="52">
        <v>1967.9999999999998</v>
      </c>
      <c r="E488" s="52" t="str">
        <f t="shared" si="13"/>
        <v/>
      </c>
    </row>
    <row r="489" spans="1:5" hidden="1">
      <c r="A489" s="69" t="s">
        <v>689</v>
      </c>
      <c r="B489" s="50" t="s">
        <v>10</v>
      </c>
      <c r="C489" s="57"/>
      <c r="D489" s="52">
        <v>450</v>
      </c>
      <c r="E489" s="52" t="str">
        <f t="shared" si="13"/>
        <v/>
      </c>
    </row>
    <row r="490" spans="1:5" hidden="1">
      <c r="A490" s="69" t="s">
        <v>690</v>
      </c>
      <c r="B490" s="50" t="s">
        <v>10</v>
      </c>
      <c r="C490" s="57"/>
      <c r="D490" s="52">
        <v>550</v>
      </c>
      <c r="E490" s="52" t="str">
        <f t="shared" si="13"/>
        <v/>
      </c>
    </row>
    <row r="491" spans="1:5" hidden="1">
      <c r="A491" s="69" t="s">
        <v>691</v>
      </c>
      <c r="B491" s="50" t="s">
        <v>10</v>
      </c>
      <c r="C491" s="57"/>
      <c r="D491" s="52">
        <v>730</v>
      </c>
      <c r="E491" s="52" t="str">
        <f t="shared" si="13"/>
        <v/>
      </c>
    </row>
    <row r="492" spans="1:5" hidden="1">
      <c r="A492" s="69" t="s">
        <v>692</v>
      </c>
      <c r="B492" s="50" t="s">
        <v>10</v>
      </c>
      <c r="C492" s="57"/>
      <c r="D492" s="52">
        <v>890</v>
      </c>
      <c r="E492" s="52" t="str">
        <f t="shared" si="13"/>
        <v/>
      </c>
    </row>
    <row r="493" spans="1:5" hidden="1">
      <c r="A493" s="69" t="s">
        <v>693</v>
      </c>
      <c r="B493" s="50" t="s">
        <v>10</v>
      </c>
      <c r="C493" s="57"/>
      <c r="D493" s="52">
        <v>1540</v>
      </c>
      <c r="E493" s="52" t="str">
        <f t="shared" si="13"/>
        <v/>
      </c>
    </row>
    <row r="494" spans="1:5" hidden="1">
      <c r="A494" s="69" t="s">
        <v>694</v>
      </c>
      <c r="B494" s="50" t="s">
        <v>10</v>
      </c>
      <c r="C494" s="57"/>
      <c r="D494" s="52">
        <v>2670</v>
      </c>
      <c r="E494" s="52" t="str">
        <f t="shared" si="13"/>
        <v/>
      </c>
    </row>
    <row r="495" spans="1:5" hidden="1">
      <c r="A495" s="69" t="s">
        <v>695</v>
      </c>
      <c r="B495" s="50" t="s">
        <v>10</v>
      </c>
      <c r="C495" s="57"/>
      <c r="D495" s="52">
        <v>3294</v>
      </c>
      <c r="E495" s="52" t="str">
        <f t="shared" si="13"/>
        <v/>
      </c>
    </row>
    <row r="496" spans="1:5" hidden="1">
      <c r="A496" s="69" t="s">
        <v>696</v>
      </c>
      <c r="B496" s="50" t="s">
        <v>10</v>
      </c>
      <c r="C496" s="57"/>
      <c r="D496" s="52">
        <v>198</v>
      </c>
      <c r="E496" s="52" t="str">
        <f t="shared" si="13"/>
        <v/>
      </c>
    </row>
    <row r="497" spans="1:5" hidden="1">
      <c r="A497" s="69" t="s">
        <v>697</v>
      </c>
      <c r="B497" s="50" t="s">
        <v>10</v>
      </c>
      <c r="C497" s="57"/>
      <c r="D497" s="52">
        <v>264</v>
      </c>
      <c r="E497" s="52" t="str">
        <f t="shared" si="13"/>
        <v/>
      </c>
    </row>
    <row r="498" spans="1:5" hidden="1">
      <c r="A498" s="69" t="s">
        <v>698</v>
      </c>
      <c r="B498" s="50" t="s">
        <v>10</v>
      </c>
      <c r="C498" s="57"/>
      <c r="D498" s="52">
        <v>309</v>
      </c>
      <c r="E498" s="52" t="str">
        <f t="shared" si="13"/>
        <v/>
      </c>
    </row>
    <row r="499" spans="1:5" hidden="1">
      <c r="A499" s="69" t="s">
        <v>699</v>
      </c>
      <c r="B499" s="50" t="s">
        <v>10</v>
      </c>
      <c r="C499" s="57"/>
      <c r="D499" s="52">
        <v>483.00000000000006</v>
      </c>
      <c r="E499" s="52" t="str">
        <f t="shared" si="13"/>
        <v/>
      </c>
    </row>
    <row r="500" spans="1:5" hidden="1">
      <c r="A500" s="69" t="s">
        <v>700</v>
      </c>
      <c r="B500" s="50" t="s">
        <v>10</v>
      </c>
      <c r="C500" s="57"/>
      <c r="D500" s="52">
        <v>915</v>
      </c>
      <c r="E500" s="52" t="str">
        <f t="shared" si="13"/>
        <v/>
      </c>
    </row>
    <row r="501" spans="1:5" hidden="1">
      <c r="A501" s="69" t="s">
        <v>701</v>
      </c>
      <c r="B501" s="50" t="s">
        <v>10</v>
      </c>
      <c r="C501" s="57"/>
      <c r="D501" s="52">
        <v>1848</v>
      </c>
      <c r="E501" s="52" t="str">
        <f t="shared" si="13"/>
        <v/>
      </c>
    </row>
    <row r="502" spans="1:5" hidden="1">
      <c r="A502" s="69" t="s">
        <v>702</v>
      </c>
      <c r="B502" s="50" t="s">
        <v>10</v>
      </c>
      <c r="C502" s="57"/>
      <c r="D502" s="52">
        <v>2793</v>
      </c>
      <c r="E502" s="52" t="str">
        <f t="shared" si="13"/>
        <v/>
      </c>
    </row>
    <row r="503" spans="1:5" hidden="1">
      <c r="A503" s="69" t="s">
        <v>703</v>
      </c>
      <c r="B503" s="50" t="s">
        <v>10</v>
      </c>
      <c r="C503" s="57"/>
      <c r="D503" s="52">
        <v>90</v>
      </c>
      <c r="E503" s="52" t="str">
        <f t="shared" si="13"/>
        <v/>
      </c>
    </row>
    <row r="504" spans="1:5" hidden="1">
      <c r="A504" s="69" t="s">
        <v>704</v>
      </c>
      <c r="B504" s="50" t="s">
        <v>10</v>
      </c>
      <c r="C504" s="57"/>
      <c r="D504" s="52">
        <v>120</v>
      </c>
      <c r="E504" s="52" t="str">
        <f t="shared" si="13"/>
        <v/>
      </c>
    </row>
    <row r="505" spans="1:5" hidden="1">
      <c r="A505" s="69" t="s">
        <v>705</v>
      </c>
      <c r="B505" s="50" t="s">
        <v>10</v>
      </c>
      <c r="C505" s="57"/>
      <c r="D505" s="52">
        <v>138</v>
      </c>
      <c r="E505" s="52" t="str">
        <f t="shared" si="13"/>
        <v/>
      </c>
    </row>
    <row r="506" spans="1:5" hidden="1">
      <c r="A506" s="69" t="s">
        <v>706</v>
      </c>
      <c r="B506" s="50" t="s">
        <v>10</v>
      </c>
      <c r="C506" s="57"/>
      <c r="D506" s="52">
        <v>177</v>
      </c>
      <c r="E506" s="52" t="str">
        <f t="shared" si="13"/>
        <v/>
      </c>
    </row>
    <row r="507" spans="1:5" hidden="1">
      <c r="A507" s="69" t="s">
        <v>707</v>
      </c>
      <c r="B507" s="50" t="s">
        <v>10</v>
      </c>
      <c r="C507" s="57"/>
      <c r="D507" s="52">
        <v>177</v>
      </c>
      <c r="E507" s="52" t="str">
        <f t="shared" si="13"/>
        <v/>
      </c>
    </row>
    <row r="508" spans="1:5" hidden="1">
      <c r="A508" s="69" t="s">
        <v>708</v>
      </c>
      <c r="B508" s="50" t="s">
        <v>10</v>
      </c>
      <c r="C508" s="57"/>
      <c r="D508" s="52">
        <v>168.00000000000003</v>
      </c>
      <c r="E508" s="52" t="str">
        <f t="shared" si="13"/>
        <v/>
      </c>
    </row>
    <row r="509" spans="1:5" hidden="1">
      <c r="A509" s="69" t="s">
        <v>709</v>
      </c>
      <c r="B509" s="50" t="s">
        <v>10</v>
      </c>
      <c r="C509" s="57"/>
      <c r="D509" s="52">
        <v>240</v>
      </c>
      <c r="E509" s="52" t="str">
        <f t="shared" si="13"/>
        <v/>
      </c>
    </row>
    <row r="510" spans="1:5" hidden="1">
      <c r="A510" s="69" t="s">
        <v>710</v>
      </c>
      <c r="B510" s="50" t="s">
        <v>10</v>
      </c>
      <c r="C510" s="57"/>
      <c r="D510" s="52">
        <v>243.00000000000003</v>
      </c>
      <c r="E510" s="52" t="str">
        <f t="shared" si="13"/>
        <v/>
      </c>
    </row>
    <row r="511" spans="1:5" hidden="1">
      <c r="A511" s="69" t="s">
        <v>711</v>
      </c>
      <c r="B511" s="50" t="s">
        <v>10</v>
      </c>
      <c r="C511" s="57"/>
      <c r="D511" s="52">
        <v>243.00000000000003</v>
      </c>
      <c r="E511" s="52" t="str">
        <f t="shared" si="13"/>
        <v/>
      </c>
    </row>
    <row r="512" spans="1:5" hidden="1">
      <c r="A512" s="69" t="s">
        <v>712</v>
      </c>
      <c r="B512" s="50" t="s">
        <v>10</v>
      </c>
      <c r="C512" s="57"/>
      <c r="D512" s="52">
        <v>228</v>
      </c>
      <c r="E512" s="52" t="str">
        <f t="shared" ref="E512:E570" si="14">IF(C512=0,"",C512*D512)</f>
        <v/>
      </c>
    </row>
    <row r="513" spans="1:5" hidden="1">
      <c r="A513" s="69" t="s">
        <v>713</v>
      </c>
      <c r="B513" s="50" t="s">
        <v>10</v>
      </c>
      <c r="C513" s="57"/>
      <c r="D513" s="52">
        <v>318</v>
      </c>
      <c r="E513" s="52" t="str">
        <f t="shared" si="14"/>
        <v/>
      </c>
    </row>
    <row r="514" spans="1:5" hidden="1">
      <c r="A514" s="69" t="s">
        <v>714</v>
      </c>
      <c r="B514" s="50" t="s">
        <v>10</v>
      </c>
      <c r="C514" s="57"/>
      <c r="D514" s="52">
        <v>318</v>
      </c>
      <c r="E514" s="52" t="str">
        <f t="shared" si="14"/>
        <v/>
      </c>
    </row>
    <row r="515" spans="1:5" hidden="1">
      <c r="A515" s="69" t="s">
        <v>715</v>
      </c>
      <c r="B515" s="50" t="s">
        <v>10</v>
      </c>
      <c r="C515" s="57"/>
      <c r="D515" s="52">
        <v>405</v>
      </c>
      <c r="E515" s="52" t="str">
        <f t="shared" si="14"/>
        <v/>
      </c>
    </row>
    <row r="516" spans="1:5" hidden="1">
      <c r="A516" s="69" t="s">
        <v>716</v>
      </c>
      <c r="B516" s="50" t="s">
        <v>10</v>
      </c>
      <c r="C516" s="57"/>
      <c r="D516" s="52">
        <v>477</v>
      </c>
      <c r="E516" s="52" t="str">
        <f t="shared" si="14"/>
        <v/>
      </c>
    </row>
    <row r="517" spans="1:5" hidden="1">
      <c r="A517" s="69" t="s">
        <v>717</v>
      </c>
      <c r="B517" s="50" t="s">
        <v>10</v>
      </c>
      <c r="C517" s="57"/>
      <c r="D517" s="52">
        <v>477</v>
      </c>
      <c r="E517" s="52" t="str">
        <f t="shared" si="14"/>
        <v/>
      </c>
    </row>
    <row r="518" spans="1:5" hidden="1">
      <c r="A518" s="69" t="s">
        <v>718</v>
      </c>
      <c r="B518" s="50" t="s">
        <v>10</v>
      </c>
      <c r="C518" s="57"/>
      <c r="D518" s="52">
        <v>663</v>
      </c>
      <c r="E518" s="52" t="str">
        <f t="shared" si="14"/>
        <v/>
      </c>
    </row>
    <row r="519" spans="1:5" hidden="1">
      <c r="A519" s="69" t="s">
        <v>719</v>
      </c>
      <c r="B519" s="50" t="s">
        <v>10</v>
      </c>
      <c r="C519" s="57"/>
      <c r="D519" s="52">
        <v>765</v>
      </c>
      <c r="E519" s="52" t="str">
        <f t="shared" si="14"/>
        <v/>
      </c>
    </row>
    <row r="520" spans="1:5" hidden="1">
      <c r="A520" s="69" t="s">
        <v>720</v>
      </c>
      <c r="B520" s="50" t="s">
        <v>10</v>
      </c>
      <c r="C520" s="57"/>
      <c r="D520" s="52">
        <v>765</v>
      </c>
      <c r="E520" s="52" t="str">
        <f t="shared" si="14"/>
        <v/>
      </c>
    </row>
    <row r="521" spans="1:5" hidden="1">
      <c r="A521" s="69" t="s">
        <v>721</v>
      </c>
      <c r="B521" s="50" t="s">
        <v>10</v>
      </c>
      <c r="C521" s="57"/>
      <c r="D521" s="52">
        <v>1278</v>
      </c>
      <c r="E521" s="52" t="str">
        <f t="shared" si="14"/>
        <v/>
      </c>
    </row>
    <row r="522" spans="1:5" hidden="1">
      <c r="A522" s="69" t="s">
        <v>722</v>
      </c>
      <c r="B522" s="50" t="s">
        <v>10</v>
      </c>
      <c r="C522" s="57"/>
      <c r="D522" s="52">
        <v>1452</v>
      </c>
      <c r="E522" s="52" t="str">
        <f t="shared" si="14"/>
        <v/>
      </c>
    </row>
    <row r="523" spans="1:5" hidden="1">
      <c r="A523" s="69" t="s">
        <v>723</v>
      </c>
      <c r="B523" s="50" t="s">
        <v>10</v>
      </c>
      <c r="C523" s="57"/>
      <c r="D523" s="52">
        <v>1470</v>
      </c>
      <c r="E523" s="52" t="str">
        <f t="shared" si="14"/>
        <v/>
      </c>
    </row>
    <row r="524" spans="1:5" hidden="1">
      <c r="A524" s="69" t="s">
        <v>724</v>
      </c>
      <c r="B524" s="50" t="s">
        <v>10</v>
      </c>
      <c r="C524" s="57"/>
      <c r="D524" s="52">
        <v>602.99999999999989</v>
      </c>
      <c r="E524" s="52" t="str">
        <f t="shared" si="14"/>
        <v/>
      </c>
    </row>
    <row r="525" spans="1:5" hidden="1">
      <c r="A525" s="69" t="s">
        <v>725</v>
      </c>
      <c r="B525" s="50" t="s">
        <v>10</v>
      </c>
      <c r="C525" s="57"/>
      <c r="D525" s="52">
        <v>723</v>
      </c>
      <c r="E525" s="52" t="str">
        <f t="shared" si="14"/>
        <v/>
      </c>
    </row>
    <row r="526" spans="1:5" hidden="1">
      <c r="A526" s="69" t="s">
        <v>726</v>
      </c>
      <c r="B526" s="50" t="s">
        <v>10</v>
      </c>
      <c r="C526" s="57"/>
      <c r="D526" s="52">
        <v>888</v>
      </c>
      <c r="E526" s="52" t="str">
        <f t="shared" si="14"/>
        <v/>
      </c>
    </row>
    <row r="527" spans="1:5" hidden="1">
      <c r="A527" s="69" t="s">
        <v>727</v>
      </c>
      <c r="B527" s="50" t="s">
        <v>10</v>
      </c>
      <c r="C527" s="57"/>
      <c r="D527" s="52">
        <v>1296</v>
      </c>
      <c r="E527" s="52" t="str">
        <f t="shared" si="14"/>
        <v/>
      </c>
    </row>
    <row r="528" spans="1:5" hidden="1">
      <c r="A528" s="69" t="s">
        <v>728</v>
      </c>
      <c r="B528" s="50" t="s">
        <v>10</v>
      </c>
      <c r="C528" s="57"/>
      <c r="D528" s="52">
        <v>3765</v>
      </c>
      <c r="E528" s="52" t="str">
        <f t="shared" si="14"/>
        <v/>
      </c>
    </row>
    <row r="529" spans="1:5" hidden="1">
      <c r="A529" s="69" t="s">
        <v>729</v>
      </c>
      <c r="B529" s="50" t="s">
        <v>10</v>
      </c>
      <c r="C529" s="57"/>
      <c r="D529" s="52">
        <v>4980</v>
      </c>
      <c r="E529" s="52" t="str">
        <f t="shared" si="14"/>
        <v/>
      </c>
    </row>
    <row r="530" spans="1:5" hidden="1">
      <c r="A530" s="69" t="s">
        <v>730</v>
      </c>
      <c r="B530" s="50" t="s">
        <v>10</v>
      </c>
      <c r="C530" s="57"/>
      <c r="D530" s="52">
        <v>7281</v>
      </c>
      <c r="E530" s="52" t="str">
        <f t="shared" si="14"/>
        <v/>
      </c>
    </row>
    <row r="531" spans="1:5" hidden="1">
      <c r="A531" s="69" t="s">
        <v>731</v>
      </c>
      <c r="B531" s="50" t="s">
        <v>10</v>
      </c>
      <c r="C531" s="57"/>
      <c r="D531" s="52">
        <v>681</v>
      </c>
      <c r="E531" s="52" t="str">
        <f t="shared" si="14"/>
        <v/>
      </c>
    </row>
    <row r="532" spans="1:5" hidden="1">
      <c r="A532" s="69" t="s">
        <v>732</v>
      </c>
      <c r="B532" s="50" t="s">
        <v>10</v>
      </c>
      <c r="C532" s="57"/>
      <c r="D532" s="52">
        <v>837</v>
      </c>
      <c r="E532" s="52" t="str">
        <f t="shared" si="14"/>
        <v/>
      </c>
    </row>
    <row r="533" spans="1:5" hidden="1">
      <c r="A533" s="69" t="s">
        <v>733</v>
      </c>
      <c r="B533" s="50" t="s">
        <v>10</v>
      </c>
      <c r="C533" s="57"/>
      <c r="D533" s="52">
        <v>921</v>
      </c>
      <c r="E533" s="52" t="str">
        <f t="shared" si="14"/>
        <v/>
      </c>
    </row>
    <row r="534" spans="1:5" hidden="1">
      <c r="A534" s="69" t="s">
        <v>734</v>
      </c>
      <c r="B534" s="50" t="s">
        <v>10</v>
      </c>
      <c r="C534" s="57"/>
      <c r="D534" s="52">
        <v>1488</v>
      </c>
      <c r="E534" s="52" t="str">
        <f t="shared" si="14"/>
        <v/>
      </c>
    </row>
    <row r="535" spans="1:5" hidden="1">
      <c r="A535" s="69" t="s">
        <v>735</v>
      </c>
      <c r="B535" s="50" t="s">
        <v>10</v>
      </c>
      <c r="C535" s="57"/>
      <c r="D535" s="52">
        <v>4061.9999999999995</v>
      </c>
      <c r="E535" s="52" t="str">
        <f t="shared" si="14"/>
        <v/>
      </c>
    </row>
    <row r="536" spans="1:5" hidden="1">
      <c r="A536" s="69" t="s">
        <v>736</v>
      </c>
      <c r="B536" s="50" t="s">
        <v>10</v>
      </c>
      <c r="C536" s="57"/>
      <c r="D536" s="52">
        <v>5331</v>
      </c>
      <c r="E536" s="52" t="str">
        <f t="shared" si="14"/>
        <v/>
      </c>
    </row>
    <row r="537" spans="1:5" hidden="1">
      <c r="A537" s="69" t="s">
        <v>737</v>
      </c>
      <c r="B537" s="50" t="s">
        <v>10</v>
      </c>
      <c r="C537" s="57"/>
      <c r="D537" s="52">
        <v>2409</v>
      </c>
      <c r="E537" s="52" t="str">
        <f t="shared" si="14"/>
        <v/>
      </c>
    </row>
    <row r="538" spans="1:5" hidden="1">
      <c r="A538" s="69" t="s">
        <v>738</v>
      </c>
      <c r="B538" s="50" t="s">
        <v>10</v>
      </c>
      <c r="C538" s="57"/>
      <c r="D538" s="52">
        <v>2790</v>
      </c>
      <c r="E538" s="52" t="str">
        <f t="shared" si="14"/>
        <v/>
      </c>
    </row>
    <row r="539" spans="1:5" hidden="1">
      <c r="A539" s="69" t="s">
        <v>739</v>
      </c>
      <c r="B539" s="50" t="s">
        <v>10</v>
      </c>
      <c r="C539" s="57"/>
      <c r="D539" s="52">
        <v>3761.9999999999995</v>
      </c>
      <c r="E539" s="52" t="str">
        <f t="shared" si="14"/>
        <v/>
      </c>
    </row>
    <row r="540" spans="1:5" hidden="1">
      <c r="A540" s="69" t="s">
        <v>740</v>
      </c>
      <c r="B540" s="50" t="s">
        <v>10</v>
      </c>
      <c r="C540" s="57"/>
      <c r="D540" s="52">
        <v>5123.9999999999991</v>
      </c>
      <c r="E540" s="52" t="str">
        <f t="shared" si="14"/>
        <v/>
      </c>
    </row>
    <row r="541" spans="1:5" hidden="1">
      <c r="A541" s="69" t="s">
        <v>741</v>
      </c>
      <c r="B541" s="50" t="s">
        <v>10</v>
      </c>
      <c r="C541" s="57"/>
      <c r="D541" s="52">
        <v>16143</v>
      </c>
      <c r="E541" s="52" t="str">
        <f t="shared" si="14"/>
        <v/>
      </c>
    </row>
    <row r="542" spans="1:5" hidden="1">
      <c r="A542" s="69" t="s">
        <v>742</v>
      </c>
      <c r="B542" s="50" t="s">
        <v>10</v>
      </c>
      <c r="C542" s="57"/>
      <c r="D542" s="52">
        <v>23469</v>
      </c>
      <c r="E542" s="52" t="str">
        <f t="shared" si="14"/>
        <v/>
      </c>
    </row>
    <row r="543" spans="1:5" hidden="1">
      <c r="A543" s="69" t="s">
        <v>743</v>
      </c>
      <c r="B543" s="50" t="s">
        <v>10</v>
      </c>
      <c r="C543" s="57"/>
      <c r="D543" s="52">
        <v>41958.000000000007</v>
      </c>
      <c r="E543" s="52" t="str">
        <f t="shared" si="14"/>
        <v/>
      </c>
    </row>
    <row r="544" spans="1:5" hidden="1">
      <c r="A544" s="70" t="s">
        <v>744</v>
      </c>
      <c r="B544" s="50" t="s">
        <v>10</v>
      </c>
      <c r="C544" s="57"/>
      <c r="D544" s="52">
        <v>2313</v>
      </c>
      <c r="E544" s="52" t="str">
        <f t="shared" si="14"/>
        <v/>
      </c>
    </row>
    <row r="545" spans="1:5" hidden="1">
      <c r="A545" s="70" t="s">
        <v>745</v>
      </c>
      <c r="B545" s="50" t="s">
        <v>10</v>
      </c>
      <c r="C545" s="57"/>
      <c r="D545" s="52">
        <v>2844</v>
      </c>
      <c r="E545" s="52" t="str">
        <f t="shared" si="14"/>
        <v/>
      </c>
    </row>
    <row r="546" spans="1:5" hidden="1">
      <c r="A546" s="70" t="s">
        <v>746</v>
      </c>
      <c r="B546" s="50" t="s">
        <v>10</v>
      </c>
      <c r="C546" s="57"/>
      <c r="D546" s="52">
        <v>3783</v>
      </c>
      <c r="E546" s="52" t="str">
        <f t="shared" si="14"/>
        <v/>
      </c>
    </row>
    <row r="547" spans="1:5" hidden="1">
      <c r="A547" s="70" t="s">
        <v>747</v>
      </c>
      <c r="B547" s="50" t="s">
        <v>10</v>
      </c>
      <c r="C547" s="57"/>
      <c r="D547" s="52">
        <v>5328.0000000000009</v>
      </c>
      <c r="E547" s="52" t="str">
        <f t="shared" si="14"/>
        <v/>
      </c>
    </row>
    <row r="548" spans="1:5" hidden="1">
      <c r="A548" s="70" t="s">
        <v>748</v>
      </c>
      <c r="B548" s="50" t="s">
        <v>10</v>
      </c>
      <c r="C548" s="57"/>
      <c r="D548" s="52">
        <v>11532</v>
      </c>
      <c r="E548" s="52" t="str">
        <f t="shared" si="14"/>
        <v/>
      </c>
    </row>
    <row r="549" spans="1:5" hidden="1">
      <c r="A549" s="70" t="s">
        <v>749</v>
      </c>
      <c r="B549" s="50" t="s">
        <v>10</v>
      </c>
      <c r="C549" s="57"/>
      <c r="D549" s="52">
        <v>15240</v>
      </c>
      <c r="E549" s="52" t="str">
        <f t="shared" si="14"/>
        <v/>
      </c>
    </row>
    <row r="550" spans="1:5" hidden="1">
      <c r="A550" s="70" t="s">
        <v>750</v>
      </c>
      <c r="B550" s="50" t="s">
        <v>10</v>
      </c>
      <c r="C550" s="57"/>
      <c r="D550" s="52">
        <v>19602</v>
      </c>
      <c r="E550" s="52" t="str">
        <f t="shared" si="14"/>
        <v/>
      </c>
    </row>
    <row r="551" spans="1:5" hidden="1">
      <c r="A551" s="70" t="s">
        <v>751</v>
      </c>
      <c r="B551" s="50" t="s">
        <v>10</v>
      </c>
      <c r="C551" s="57"/>
      <c r="D551" s="52">
        <v>22857</v>
      </c>
      <c r="E551" s="52" t="str">
        <f t="shared" si="14"/>
        <v/>
      </c>
    </row>
    <row r="552" spans="1:5" hidden="1">
      <c r="A552" s="70" t="s">
        <v>752</v>
      </c>
      <c r="B552" s="50" t="s">
        <v>10</v>
      </c>
      <c r="C552" s="57"/>
      <c r="D552" s="52">
        <v>25374</v>
      </c>
      <c r="E552" s="52" t="str">
        <f t="shared" si="14"/>
        <v/>
      </c>
    </row>
    <row r="553" spans="1:5" hidden="1">
      <c r="A553" s="69" t="s">
        <v>753</v>
      </c>
      <c r="B553" s="50" t="s">
        <v>10</v>
      </c>
      <c r="C553" s="57"/>
      <c r="D553" s="52">
        <v>5500</v>
      </c>
      <c r="E553" s="52" t="str">
        <f t="shared" si="14"/>
        <v/>
      </c>
    </row>
    <row r="554" spans="1:5" hidden="1">
      <c r="A554" s="69" t="s">
        <v>754</v>
      </c>
      <c r="B554" s="50" t="s">
        <v>10</v>
      </c>
      <c r="C554" s="57"/>
      <c r="D554" s="52">
        <v>3120</v>
      </c>
      <c r="E554" s="52" t="str">
        <f t="shared" si="14"/>
        <v/>
      </c>
    </row>
    <row r="555" spans="1:5" hidden="1">
      <c r="A555" s="71" t="s">
        <v>755</v>
      </c>
      <c r="B555" s="50" t="s">
        <v>10</v>
      </c>
      <c r="C555" s="57"/>
      <c r="D555" s="52">
        <v>2826</v>
      </c>
      <c r="E555" s="52" t="str">
        <f t="shared" si="14"/>
        <v/>
      </c>
    </row>
    <row r="556" spans="1:5" hidden="1">
      <c r="A556" s="71" t="s">
        <v>756</v>
      </c>
      <c r="B556" s="50" t="s">
        <v>10</v>
      </c>
      <c r="C556" s="57"/>
      <c r="D556" s="52">
        <v>2995</v>
      </c>
      <c r="E556" s="52" t="str">
        <f t="shared" si="14"/>
        <v/>
      </c>
    </row>
    <row r="557" spans="1:5" hidden="1">
      <c r="A557" s="69" t="s">
        <v>757</v>
      </c>
      <c r="B557" s="50" t="s">
        <v>10</v>
      </c>
      <c r="C557" s="57"/>
      <c r="D557" s="52">
        <v>128.1</v>
      </c>
      <c r="E557" s="52" t="str">
        <f t="shared" si="14"/>
        <v/>
      </c>
    </row>
    <row r="558" spans="1:5" hidden="1">
      <c r="A558" s="69" t="s">
        <v>758</v>
      </c>
      <c r="B558" s="50" t="s">
        <v>10</v>
      </c>
      <c r="C558" s="57"/>
      <c r="D558" s="52">
        <v>437.85</v>
      </c>
      <c r="E558" s="52" t="str">
        <f t="shared" si="14"/>
        <v/>
      </c>
    </row>
    <row r="559" spans="1:5" hidden="1">
      <c r="A559" s="69" t="s">
        <v>759</v>
      </c>
      <c r="B559" s="50" t="s">
        <v>10</v>
      </c>
      <c r="C559" s="57"/>
      <c r="D559" s="52">
        <v>260.39999999999998</v>
      </c>
      <c r="E559" s="52" t="str">
        <f t="shared" si="14"/>
        <v/>
      </c>
    </row>
    <row r="560" spans="1:5" hidden="1">
      <c r="A560" s="69" t="s">
        <v>760</v>
      </c>
      <c r="B560" s="50" t="s">
        <v>10</v>
      </c>
      <c r="C560" s="57"/>
      <c r="D560" s="52">
        <v>284.55</v>
      </c>
      <c r="E560" s="52" t="str">
        <f t="shared" si="14"/>
        <v/>
      </c>
    </row>
    <row r="561" spans="1:5" hidden="1">
      <c r="A561" s="69" t="s">
        <v>761</v>
      </c>
      <c r="B561" s="50" t="s">
        <v>10</v>
      </c>
      <c r="C561" s="57"/>
      <c r="D561" s="52">
        <v>360.15</v>
      </c>
      <c r="E561" s="52" t="str">
        <f t="shared" si="14"/>
        <v/>
      </c>
    </row>
    <row r="562" spans="1:5" hidden="1">
      <c r="A562" s="69" t="s">
        <v>762</v>
      </c>
      <c r="B562" s="50" t="s">
        <v>10</v>
      </c>
      <c r="C562" s="57"/>
      <c r="D562" s="52">
        <v>498.75</v>
      </c>
      <c r="E562" s="52" t="str">
        <f t="shared" si="14"/>
        <v/>
      </c>
    </row>
    <row r="563" spans="1:5" hidden="1">
      <c r="A563" s="69" t="s">
        <v>763</v>
      </c>
      <c r="B563" s="50" t="s">
        <v>10</v>
      </c>
      <c r="C563" s="57"/>
      <c r="D563" s="52">
        <v>648.9</v>
      </c>
      <c r="E563" s="52" t="str">
        <f t="shared" si="14"/>
        <v/>
      </c>
    </row>
    <row r="564" spans="1:5" hidden="1">
      <c r="A564" s="69" t="s">
        <v>764</v>
      </c>
      <c r="B564" s="50" t="s">
        <v>10</v>
      </c>
      <c r="C564" s="57"/>
      <c r="D564" s="52">
        <v>721.35</v>
      </c>
      <c r="E564" s="52" t="str">
        <f t="shared" si="14"/>
        <v/>
      </c>
    </row>
    <row r="565" spans="1:5" hidden="1">
      <c r="A565" s="69" t="s">
        <v>272</v>
      </c>
      <c r="B565" s="50" t="s">
        <v>10</v>
      </c>
      <c r="C565" s="57"/>
      <c r="D565" s="52">
        <v>0</v>
      </c>
      <c r="E565" s="52" t="str">
        <f t="shared" si="14"/>
        <v/>
      </c>
    </row>
    <row r="566" spans="1:5" hidden="1">
      <c r="A566" s="69" t="s">
        <v>272</v>
      </c>
      <c r="B566" s="50" t="s">
        <v>10</v>
      </c>
      <c r="C566" s="57"/>
      <c r="D566" s="52">
        <v>0</v>
      </c>
      <c r="E566" s="52" t="str">
        <f t="shared" si="14"/>
        <v/>
      </c>
    </row>
    <row r="567" spans="1:5" hidden="1">
      <c r="A567" s="69" t="s">
        <v>272</v>
      </c>
      <c r="B567" s="50" t="s">
        <v>10</v>
      </c>
      <c r="C567" s="57"/>
      <c r="D567" s="52">
        <v>0</v>
      </c>
      <c r="E567" s="52" t="str">
        <f t="shared" si="14"/>
        <v/>
      </c>
    </row>
    <row r="568" spans="1:5" hidden="1">
      <c r="A568" s="69" t="s">
        <v>272</v>
      </c>
      <c r="B568" s="50" t="s">
        <v>10</v>
      </c>
      <c r="C568" s="57"/>
      <c r="D568" s="52">
        <v>0</v>
      </c>
      <c r="E568" s="52" t="str">
        <f t="shared" si="14"/>
        <v/>
      </c>
    </row>
    <row r="569" spans="1:5" hidden="1">
      <c r="A569" s="69" t="s">
        <v>272</v>
      </c>
      <c r="B569" s="50" t="s">
        <v>10</v>
      </c>
      <c r="C569" s="57"/>
      <c r="D569" s="52">
        <v>0</v>
      </c>
      <c r="E569" s="52" t="str">
        <f t="shared" si="14"/>
        <v/>
      </c>
    </row>
    <row r="570" spans="1:5" hidden="1">
      <c r="A570" s="69" t="s">
        <v>272</v>
      </c>
      <c r="B570" s="50" t="s">
        <v>10</v>
      </c>
      <c r="C570" s="57"/>
      <c r="D570" s="52">
        <v>0</v>
      </c>
      <c r="E570" s="52" t="str">
        <f t="shared" si="14"/>
        <v/>
      </c>
    </row>
    <row r="571" spans="1:5">
      <c r="C571" s="63">
        <f>IF(SUM(C573:C588)=0,"",1)</f>
        <v>1</v>
      </c>
    </row>
    <row r="572" spans="1:5">
      <c r="A572" s="72" t="s">
        <v>765</v>
      </c>
      <c r="C572" s="63">
        <f>IF(SUM(C573:C588)=0,"",1)</f>
        <v>1</v>
      </c>
    </row>
    <row r="573" spans="1:5">
      <c r="A573" s="56" t="s">
        <v>766</v>
      </c>
      <c r="B573" s="50" t="s">
        <v>10</v>
      </c>
      <c r="C573" s="57">
        <v>50</v>
      </c>
      <c r="D573" s="52">
        <v>0</v>
      </c>
      <c r="E573" s="52">
        <f t="shared" ref="E573:E588" si="15">IF(C573=0,"",C573*D573)</f>
        <v>0</v>
      </c>
    </row>
    <row r="574" spans="1:5" hidden="1">
      <c r="A574" s="56" t="s">
        <v>767</v>
      </c>
      <c r="B574" s="50" t="s">
        <v>10</v>
      </c>
      <c r="C574" s="57"/>
      <c r="D574" s="52">
        <v>1980</v>
      </c>
      <c r="E574" s="52" t="str">
        <f t="shared" si="15"/>
        <v/>
      </c>
    </row>
    <row r="575" spans="1:5" hidden="1">
      <c r="A575" s="56" t="s">
        <v>768</v>
      </c>
      <c r="B575" s="50" t="s">
        <v>10</v>
      </c>
      <c r="C575" s="57"/>
      <c r="D575" s="52">
        <v>2950</v>
      </c>
      <c r="E575" s="52" t="str">
        <f t="shared" si="15"/>
        <v/>
      </c>
    </row>
    <row r="576" spans="1:5" hidden="1">
      <c r="A576" s="56" t="s">
        <v>769</v>
      </c>
      <c r="B576" s="50" t="s">
        <v>10</v>
      </c>
      <c r="C576" s="57"/>
      <c r="D576" s="52">
        <v>5800</v>
      </c>
      <c r="E576" s="52" t="str">
        <f t="shared" si="15"/>
        <v/>
      </c>
    </row>
    <row r="577" spans="1:5" hidden="1">
      <c r="A577" s="56" t="s">
        <v>770</v>
      </c>
      <c r="B577" s="50" t="s">
        <v>10</v>
      </c>
      <c r="C577" s="57"/>
      <c r="D577" s="52">
        <v>6210</v>
      </c>
      <c r="E577" s="52" t="str">
        <f t="shared" si="15"/>
        <v/>
      </c>
    </row>
    <row r="578" spans="1:5" hidden="1">
      <c r="A578" s="56" t="s">
        <v>771</v>
      </c>
      <c r="B578" s="50" t="s">
        <v>10</v>
      </c>
      <c r="C578" s="57"/>
      <c r="D578" s="52">
        <v>1560</v>
      </c>
      <c r="E578" s="52" t="str">
        <f t="shared" si="15"/>
        <v/>
      </c>
    </row>
    <row r="579" spans="1:5" hidden="1">
      <c r="A579" s="56" t="s">
        <v>772</v>
      </c>
      <c r="B579" s="50" t="s">
        <v>10</v>
      </c>
      <c r="C579" s="57"/>
      <c r="D579" s="52">
        <v>2130</v>
      </c>
      <c r="E579" s="52" t="str">
        <f t="shared" si="15"/>
        <v/>
      </c>
    </row>
    <row r="580" spans="1:5" hidden="1">
      <c r="A580" s="56" t="s">
        <v>773</v>
      </c>
      <c r="B580" s="50" t="s">
        <v>10</v>
      </c>
      <c r="C580" s="57"/>
      <c r="D580" s="52">
        <v>3450</v>
      </c>
      <c r="E580" s="52" t="str">
        <f t="shared" si="15"/>
        <v/>
      </c>
    </row>
    <row r="581" spans="1:5" hidden="1">
      <c r="A581" s="56" t="s">
        <v>774</v>
      </c>
      <c r="B581" s="50" t="s">
        <v>10</v>
      </c>
      <c r="C581" s="57"/>
      <c r="D581" s="52">
        <v>3890</v>
      </c>
      <c r="E581" s="52" t="str">
        <f t="shared" si="15"/>
        <v/>
      </c>
    </row>
    <row r="582" spans="1:5" hidden="1">
      <c r="A582" s="56" t="s">
        <v>775</v>
      </c>
      <c r="B582" s="50" t="s">
        <v>10</v>
      </c>
      <c r="C582" s="57"/>
      <c r="D582" s="52">
        <v>47400</v>
      </c>
      <c r="E582" s="52" t="str">
        <f t="shared" si="15"/>
        <v/>
      </c>
    </row>
    <row r="583" spans="1:5" hidden="1">
      <c r="A583" s="56" t="s">
        <v>776</v>
      </c>
      <c r="B583" s="50" t="s">
        <v>10</v>
      </c>
      <c r="C583" s="57"/>
      <c r="D583" s="52">
        <v>56100</v>
      </c>
      <c r="E583" s="52" t="str">
        <f t="shared" si="15"/>
        <v/>
      </c>
    </row>
    <row r="584" spans="1:5" hidden="1">
      <c r="A584" s="56" t="s">
        <v>777</v>
      </c>
      <c r="B584" s="50" t="s">
        <v>10</v>
      </c>
      <c r="C584" s="57"/>
      <c r="D584" s="52">
        <v>61200</v>
      </c>
      <c r="E584" s="52" t="str">
        <f t="shared" si="15"/>
        <v/>
      </c>
    </row>
    <row r="585" spans="1:5" hidden="1">
      <c r="A585" s="56" t="s">
        <v>778</v>
      </c>
      <c r="B585" s="50" t="s">
        <v>10</v>
      </c>
      <c r="C585" s="57"/>
      <c r="D585" s="52">
        <v>8200</v>
      </c>
      <c r="E585" s="52" t="str">
        <f t="shared" si="15"/>
        <v/>
      </c>
    </row>
    <row r="586" spans="1:5" hidden="1">
      <c r="A586" s="56" t="s">
        <v>272</v>
      </c>
      <c r="B586" s="50" t="s">
        <v>10</v>
      </c>
      <c r="C586" s="57"/>
      <c r="D586" s="52">
        <v>0</v>
      </c>
      <c r="E586" s="52" t="str">
        <f t="shared" si="15"/>
        <v/>
      </c>
    </row>
    <row r="587" spans="1:5" hidden="1">
      <c r="A587" s="56" t="s">
        <v>272</v>
      </c>
      <c r="C587" s="57"/>
      <c r="D587" s="52">
        <v>0</v>
      </c>
      <c r="E587" s="52" t="str">
        <f t="shared" si="15"/>
        <v/>
      </c>
    </row>
    <row r="588" spans="1:5" hidden="1">
      <c r="A588" s="56" t="s">
        <v>272</v>
      </c>
      <c r="C588" s="57"/>
      <c r="D588" s="52">
        <v>0</v>
      </c>
      <c r="E588" s="52" t="str">
        <f t="shared" si="15"/>
        <v/>
      </c>
    </row>
    <row r="589" spans="1:5">
      <c r="C589" s="63">
        <f>IF(SUM(C591:C622)=0,"",1)</f>
        <v>1</v>
      </c>
    </row>
    <row r="590" spans="1:5">
      <c r="A590" s="56" t="s">
        <v>779</v>
      </c>
      <c r="C590" s="63">
        <f>IF(SUM(C591:C622)=0,"",1)</f>
        <v>1</v>
      </c>
    </row>
    <row r="591" spans="1:5" hidden="1">
      <c r="A591" s="56" t="s">
        <v>780</v>
      </c>
      <c r="B591" s="50" t="s">
        <v>288</v>
      </c>
      <c r="C591" s="57"/>
      <c r="D591" s="52">
        <v>125</v>
      </c>
      <c r="E591" s="52" t="str">
        <f t="shared" ref="E591:E622" si="16">IF(C591=0,"",C591*D591)</f>
        <v/>
      </c>
    </row>
    <row r="592" spans="1:5" hidden="1">
      <c r="A592" s="56" t="s">
        <v>781</v>
      </c>
      <c r="B592" s="50" t="s">
        <v>288</v>
      </c>
      <c r="C592" s="57"/>
      <c r="D592" s="52">
        <v>140</v>
      </c>
      <c r="E592" s="52" t="str">
        <f t="shared" si="16"/>
        <v/>
      </c>
    </row>
    <row r="593" spans="1:5" hidden="1">
      <c r="A593" s="56" t="s">
        <v>782</v>
      </c>
      <c r="B593" s="50" t="s">
        <v>288</v>
      </c>
      <c r="C593" s="57"/>
      <c r="D593" s="52">
        <v>175</v>
      </c>
      <c r="E593" s="52" t="str">
        <f t="shared" si="16"/>
        <v/>
      </c>
    </row>
    <row r="594" spans="1:5">
      <c r="A594" s="56" t="s">
        <v>783</v>
      </c>
      <c r="B594" s="50" t="s">
        <v>288</v>
      </c>
      <c r="C594" s="57">
        <v>850</v>
      </c>
      <c r="D594" s="52">
        <v>0</v>
      </c>
      <c r="E594" s="52">
        <f t="shared" si="16"/>
        <v>0</v>
      </c>
    </row>
    <row r="595" spans="1:5" hidden="1">
      <c r="A595" s="56" t="s">
        <v>784</v>
      </c>
      <c r="B595" s="50" t="s">
        <v>288</v>
      </c>
      <c r="C595" s="57"/>
      <c r="D595" s="52">
        <v>270</v>
      </c>
      <c r="E595" s="52" t="str">
        <f t="shared" si="16"/>
        <v/>
      </c>
    </row>
    <row r="596" spans="1:5">
      <c r="A596" s="56" t="s">
        <v>785</v>
      </c>
      <c r="B596" s="50" t="s">
        <v>288</v>
      </c>
      <c r="C596" s="57">
        <v>120</v>
      </c>
      <c r="D596" s="52">
        <v>0</v>
      </c>
      <c r="E596" s="52">
        <f t="shared" si="16"/>
        <v>0</v>
      </c>
    </row>
    <row r="597" spans="1:5" hidden="1">
      <c r="A597" s="56" t="s">
        <v>786</v>
      </c>
      <c r="B597" s="50" t="s">
        <v>288</v>
      </c>
      <c r="C597" s="57"/>
      <c r="D597" s="52">
        <v>410</v>
      </c>
      <c r="E597" s="52" t="str">
        <f t="shared" si="16"/>
        <v/>
      </c>
    </row>
    <row r="598" spans="1:5" hidden="1">
      <c r="A598" s="56" t="s">
        <v>787</v>
      </c>
      <c r="B598" s="50" t="s">
        <v>288</v>
      </c>
      <c r="C598" s="57"/>
      <c r="D598" s="52">
        <v>610</v>
      </c>
      <c r="E598" s="52" t="str">
        <f t="shared" si="16"/>
        <v/>
      </c>
    </row>
    <row r="599" spans="1:5" hidden="1">
      <c r="A599" s="56" t="s">
        <v>788</v>
      </c>
      <c r="B599" s="50" t="s">
        <v>288</v>
      </c>
      <c r="C599" s="57"/>
      <c r="D599" s="52">
        <v>820</v>
      </c>
      <c r="E599" s="52" t="str">
        <f t="shared" si="16"/>
        <v/>
      </c>
    </row>
    <row r="600" spans="1:5" hidden="1">
      <c r="A600" s="56" t="s">
        <v>789</v>
      </c>
      <c r="B600" s="50" t="s">
        <v>288</v>
      </c>
      <c r="C600" s="57"/>
      <c r="D600" s="52">
        <v>1150</v>
      </c>
      <c r="E600" s="52" t="str">
        <f t="shared" si="16"/>
        <v/>
      </c>
    </row>
    <row r="601" spans="1:5" hidden="1">
      <c r="A601" s="56" t="s">
        <v>790</v>
      </c>
      <c r="B601" s="50" t="s">
        <v>288</v>
      </c>
      <c r="C601" s="57"/>
      <c r="D601" s="52">
        <v>1630</v>
      </c>
      <c r="E601" s="52" t="str">
        <f t="shared" si="16"/>
        <v/>
      </c>
    </row>
    <row r="602" spans="1:5" hidden="1">
      <c r="A602" s="56" t="s">
        <v>791</v>
      </c>
      <c r="B602" s="50" t="s">
        <v>288</v>
      </c>
      <c r="C602" s="57"/>
      <c r="D602" s="52">
        <v>115</v>
      </c>
      <c r="E602" s="52" t="str">
        <f t="shared" si="16"/>
        <v/>
      </c>
    </row>
    <row r="603" spans="1:5" hidden="1">
      <c r="A603" s="56" t="s">
        <v>792</v>
      </c>
      <c r="B603" s="50" t="s">
        <v>288</v>
      </c>
      <c r="C603" s="57"/>
      <c r="D603" s="52">
        <v>80</v>
      </c>
      <c r="E603" s="52" t="str">
        <f t="shared" si="16"/>
        <v/>
      </c>
    </row>
    <row r="604" spans="1:5">
      <c r="A604" s="56" t="s">
        <v>793</v>
      </c>
      <c r="B604" s="50" t="s">
        <v>288</v>
      </c>
      <c r="C604" s="57">
        <v>80</v>
      </c>
      <c r="D604" s="52">
        <v>0</v>
      </c>
      <c r="E604" s="52">
        <f t="shared" si="16"/>
        <v>0</v>
      </c>
    </row>
    <row r="605" spans="1:5" hidden="1">
      <c r="A605" s="56" t="s">
        <v>794</v>
      </c>
      <c r="B605" s="50" t="s">
        <v>288</v>
      </c>
      <c r="C605" s="57"/>
      <c r="D605" s="52">
        <v>110</v>
      </c>
      <c r="E605" s="52" t="str">
        <f t="shared" si="16"/>
        <v/>
      </c>
    </row>
    <row r="606" spans="1:5">
      <c r="A606" s="56" t="s">
        <v>795</v>
      </c>
      <c r="B606" s="50" t="s">
        <v>288</v>
      </c>
      <c r="C606" s="57">
        <v>500</v>
      </c>
      <c r="D606" s="52">
        <v>0</v>
      </c>
      <c r="E606" s="52">
        <f t="shared" si="16"/>
        <v>0</v>
      </c>
    </row>
    <row r="607" spans="1:5" hidden="1">
      <c r="A607" s="56" t="s">
        <v>796</v>
      </c>
      <c r="B607" s="50" t="s">
        <v>288</v>
      </c>
      <c r="C607" s="57"/>
      <c r="D607" s="52">
        <v>190</v>
      </c>
      <c r="E607" s="52" t="str">
        <f t="shared" si="16"/>
        <v/>
      </c>
    </row>
    <row r="608" spans="1:5" hidden="1">
      <c r="A608" s="56" t="s">
        <v>797</v>
      </c>
      <c r="B608" s="50" t="s">
        <v>288</v>
      </c>
      <c r="C608" s="57"/>
      <c r="D608" s="52">
        <v>390</v>
      </c>
      <c r="E608" s="52" t="str">
        <f t="shared" si="16"/>
        <v/>
      </c>
    </row>
    <row r="609" spans="1:5" hidden="1">
      <c r="A609" s="56" t="s">
        <v>798</v>
      </c>
      <c r="B609" s="50" t="s">
        <v>288</v>
      </c>
      <c r="C609" s="57"/>
      <c r="D609" s="52">
        <v>110</v>
      </c>
      <c r="E609" s="52" t="str">
        <f t="shared" si="16"/>
        <v/>
      </c>
    </row>
    <row r="610" spans="1:5">
      <c r="A610" s="56" t="s">
        <v>799</v>
      </c>
      <c r="B610" s="50" t="s">
        <v>288</v>
      </c>
      <c r="C610" s="57">
        <v>120</v>
      </c>
      <c r="D610" s="52">
        <v>0</v>
      </c>
      <c r="E610" s="52">
        <f t="shared" si="16"/>
        <v>0</v>
      </c>
    </row>
    <row r="611" spans="1:5" hidden="1">
      <c r="A611" s="73" t="s">
        <v>800</v>
      </c>
      <c r="B611" s="50" t="s">
        <v>288</v>
      </c>
      <c r="C611" s="57"/>
      <c r="D611" s="52">
        <v>210</v>
      </c>
      <c r="E611" s="52" t="str">
        <f t="shared" si="16"/>
        <v/>
      </c>
    </row>
    <row r="612" spans="1:5" hidden="1">
      <c r="A612" s="73" t="s">
        <v>801</v>
      </c>
      <c r="B612" s="50" t="s">
        <v>288</v>
      </c>
      <c r="C612" s="57"/>
      <c r="D612" s="52">
        <v>280</v>
      </c>
      <c r="E612" s="52" t="str">
        <f t="shared" si="16"/>
        <v/>
      </c>
    </row>
    <row r="613" spans="1:5" hidden="1">
      <c r="A613" s="73" t="s">
        <v>802</v>
      </c>
      <c r="B613" s="50" t="s">
        <v>288</v>
      </c>
      <c r="C613" s="57"/>
      <c r="D613" s="52">
        <v>420</v>
      </c>
      <c r="E613" s="52" t="str">
        <f t="shared" si="16"/>
        <v/>
      </c>
    </row>
    <row r="614" spans="1:5" hidden="1">
      <c r="A614" s="73" t="s">
        <v>803</v>
      </c>
      <c r="B614" s="50" t="s">
        <v>288</v>
      </c>
      <c r="C614" s="57"/>
      <c r="D614" s="52">
        <v>560</v>
      </c>
      <c r="E614" s="52" t="str">
        <f t="shared" si="16"/>
        <v/>
      </c>
    </row>
    <row r="615" spans="1:5" hidden="1">
      <c r="A615" s="73" t="s">
        <v>804</v>
      </c>
      <c r="B615" s="50" t="s">
        <v>288</v>
      </c>
      <c r="C615" s="57"/>
      <c r="D615" s="52">
        <v>750</v>
      </c>
      <c r="E615" s="52" t="str">
        <f t="shared" si="16"/>
        <v/>
      </c>
    </row>
    <row r="616" spans="1:5" hidden="1">
      <c r="A616" s="73" t="s">
        <v>805</v>
      </c>
      <c r="B616" s="50" t="s">
        <v>288</v>
      </c>
      <c r="C616" s="57"/>
      <c r="D616" s="52">
        <v>1050</v>
      </c>
      <c r="E616" s="52" t="str">
        <f t="shared" si="16"/>
        <v/>
      </c>
    </row>
    <row r="617" spans="1:5" hidden="1">
      <c r="A617" s="73" t="s">
        <v>806</v>
      </c>
      <c r="B617" s="50" t="s">
        <v>288</v>
      </c>
      <c r="C617" s="57"/>
      <c r="D617" s="52">
        <v>1450</v>
      </c>
      <c r="E617" s="52" t="str">
        <f t="shared" si="16"/>
        <v/>
      </c>
    </row>
    <row r="618" spans="1:5" hidden="1">
      <c r="A618" s="73" t="s">
        <v>807</v>
      </c>
      <c r="B618" s="50" t="s">
        <v>288</v>
      </c>
      <c r="C618" s="57"/>
      <c r="D618" s="52">
        <v>2210</v>
      </c>
      <c r="E618" s="52" t="str">
        <f t="shared" si="16"/>
        <v/>
      </c>
    </row>
    <row r="619" spans="1:5" hidden="1">
      <c r="A619" s="73" t="s">
        <v>808</v>
      </c>
      <c r="B619" s="50" t="s">
        <v>288</v>
      </c>
      <c r="C619" s="57"/>
      <c r="D619" s="52">
        <v>2520</v>
      </c>
      <c r="E619" s="52" t="str">
        <f t="shared" si="16"/>
        <v/>
      </c>
    </row>
    <row r="620" spans="1:5">
      <c r="A620" s="73" t="s">
        <v>809</v>
      </c>
      <c r="B620" s="50" t="s">
        <v>288</v>
      </c>
      <c r="C620" s="57">
        <v>16</v>
      </c>
      <c r="D620" s="52">
        <v>0</v>
      </c>
      <c r="E620" s="52">
        <f t="shared" si="16"/>
        <v>0</v>
      </c>
    </row>
    <row r="621" spans="1:5" hidden="1">
      <c r="A621" s="73" t="s">
        <v>272</v>
      </c>
      <c r="B621" s="50" t="s">
        <v>288</v>
      </c>
      <c r="C621" s="63"/>
      <c r="D621" s="52">
        <v>0</v>
      </c>
      <c r="E621" s="52" t="str">
        <f t="shared" si="16"/>
        <v/>
      </c>
    </row>
    <row r="622" spans="1:5" hidden="1">
      <c r="A622" s="73" t="s">
        <v>272</v>
      </c>
      <c r="B622" s="50" t="s">
        <v>288</v>
      </c>
      <c r="C622" s="63"/>
      <c r="D622" s="52">
        <v>0</v>
      </c>
      <c r="E622" s="52" t="str">
        <f t="shared" si="16"/>
        <v/>
      </c>
    </row>
    <row r="623" spans="1:5">
      <c r="C623" s="63">
        <f>IF(SUM(C625:C648)=0,"",1)</f>
        <v>1</v>
      </c>
    </row>
    <row r="624" spans="1:5">
      <c r="A624" s="60" t="s">
        <v>810</v>
      </c>
      <c r="C624" s="63">
        <f>IF(SUM(C625:C648)=0,"",1)</f>
        <v>1</v>
      </c>
    </row>
    <row r="625" spans="1:5" hidden="1">
      <c r="A625" s="56" t="s">
        <v>811</v>
      </c>
      <c r="B625" s="50" t="s">
        <v>288</v>
      </c>
      <c r="C625" s="63"/>
      <c r="D625" s="52">
        <v>110</v>
      </c>
      <c r="E625" s="52" t="str">
        <f t="shared" ref="E625:E648" si="17">IF(C625=0,"",C625*D625)</f>
        <v/>
      </c>
    </row>
    <row r="626" spans="1:5" hidden="1">
      <c r="A626" s="56" t="s">
        <v>812</v>
      </c>
      <c r="B626" s="50" t="s">
        <v>288</v>
      </c>
      <c r="C626" s="63"/>
      <c r="D626" s="52">
        <v>150</v>
      </c>
      <c r="E626" s="52" t="str">
        <f t="shared" si="17"/>
        <v/>
      </c>
    </row>
    <row r="627" spans="1:5">
      <c r="A627" s="56" t="s">
        <v>813</v>
      </c>
      <c r="B627" s="50" t="s">
        <v>288</v>
      </c>
      <c r="C627" s="57">
        <v>120</v>
      </c>
      <c r="D627" s="52">
        <v>0</v>
      </c>
      <c r="E627" s="52">
        <f t="shared" si="17"/>
        <v>0</v>
      </c>
    </row>
    <row r="628" spans="1:5">
      <c r="A628" s="56" t="s">
        <v>814</v>
      </c>
      <c r="B628" s="50" t="s">
        <v>288</v>
      </c>
      <c r="C628" s="57">
        <v>40</v>
      </c>
      <c r="D628" s="52">
        <v>0</v>
      </c>
      <c r="E628" s="52">
        <f t="shared" si="17"/>
        <v>0</v>
      </c>
    </row>
    <row r="629" spans="1:5" hidden="1">
      <c r="A629" s="56" t="s">
        <v>815</v>
      </c>
      <c r="B629" s="50" t="s">
        <v>288</v>
      </c>
      <c r="C629" s="57"/>
      <c r="D629" s="52">
        <v>370</v>
      </c>
      <c r="E629" s="52" t="str">
        <f t="shared" si="17"/>
        <v/>
      </c>
    </row>
    <row r="630" spans="1:5" hidden="1">
      <c r="A630" s="56" t="s">
        <v>816</v>
      </c>
      <c r="B630" s="50" t="s">
        <v>288</v>
      </c>
      <c r="C630" s="57"/>
      <c r="D630" s="52">
        <v>470</v>
      </c>
      <c r="E630" s="52" t="str">
        <f t="shared" si="17"/>
        <v/>
      </c>
    </row>
    <row r="631" spans="1:5" hidden="1">
      <c r="A631" s="56" t="s">
        <v>817</v>
      </c>
      <c r="B631" s="50" t="s">
        <v>288</v>
      </c>
      <c r="C631" s="57"/>
      <c r="D631" s="52">
        <v>560</v>
      </c>
      <c r="E631" s="52" t="str">
        <f t="shared" si="17"/>
        <v/>
      </c>
    </row>
    <row r="632" spans="1:5" hidden="1">
      <c r="A632" s="56" t="s">
        <v>818</v>
      </c>
      <c r="B632" s="50" t="s">
        <v>288</v>
      </c>
      <c r="C632" s="57"/>
      <c r="D632" s="52">
        <v>630</v>
      </c>
      <c r="E632" s="52" t="str">
        <f t="shared" si="17"/>
        <v/>
      </c>
    </row>
    <row r="633" spans="1:5" hidden="1">
      <c r="A633" s="56" t="s">
        <v>819</v>
      </c>
      <c r="B633" s="50" t="s">
        <v>288</v>
      </c>
      <c r="C633" s="57"/>
      <c r="D633" s="52">
        <v>710</v>
      </c>
      <c r="E633" s="52" t="str">
        <f t="shared" si="17"/>
        <v/>
      </c>
    </row>
    <row r="634" spans="1:5" hidden="1">
      <c r="A634" s="56" t="s">
        <v>820</v>
      </c>
      <c r="B634" s="50" t="s">
        <v>288</v>
      </c>
      <c r="C634" s="57"/>
      <c r="D634" s="52">
        <v>830</v>
      </c>
      <c r="E634" s="52" t="str">
        <f t="shared" si="17"/>
        <v/>
      </c>
    </row>
    <row r="635" spans="1:5" hidden="1">
      <c r="A635" s="56" t="s">
        <v>821</v>
      </c>
      <c r="B635" s="50" t="s">
        <v>288</v>
      </c>
      <c r="C635" s="57"/>
      <c r="D635" s="52">
        <v>1090</v>
      </c>
      <c r="E635" s="52" t="str">
        <f t="shared" si="17"/>
        <v/>
      </c>
    </row>
    <row r="636" spans="1:5" hidden="1">
      <c r="A636" s="56" t="s">
        <v>822</v>
      </c>
      <c r="B636" s="50" t="s">
        <v>288</v>
      </c>
      <c r="C636" s="57"/>
      <c r="D636" s="52">
        <v>1420</v>
      </c>
      <c r="E636" s="52" t="str">
        <f t="shared" si="17"/>
        <v/>
      </c>
    </row>
    <row r="637" spans="1:5" hidden="1">
      <c r="A637" s="56" t="s">
        <v>823</v>
      </c>
      <c r="B637" s="50" t="s">
        <v>288</v>
      </c>
      <c r="C637" s="57"/>
      <c r="D637" s="52">
        <v>260</v>
      </c>
      <c r="E637" s="52" t="str">
        <f t="shared" si="17"/>
        <v/>
      </c>
    </row>
    <row r="638" spans="1:5" hidden="1">
      <c r="A638" s="56" t="s">
        <v>824</v>
      </c>
      <c r="B638" s="50" t="s">
        <v>288</v>
      </c>
      <c r="C638" s="57"/>
      <c r="D638" s="52">
        <v>290</v>
      </c>
      <c r="E638" s="52" t="str">
        <f t="shared" si="17"/>
        <v/>
      </c>
    </row>
    <row r="639" spans="1:5" hidden="1">
      <c r="A639" s="56" t="s">
        <v>825</v>
      </c>
      <c r="B639" s="50" t="s">
        <v>288</v>
      </c>
      <c r="C639" s="57"/>
      <c r="D639" s="52">
        <v>320</v>
      </c>
      <c r="E639" s="52" t="str">
        <f t="shared" si="17"/>
        <v/>
      </c>
    </row>
    <row r="640" spans="1:5" hidden="1">
      <c r="A640" s="56" t="s">
        <v>826</v>
      </c>
      <c r="B640" s="50" t="s">
        <v>288</v>
      </c>
      <c r="C640" s="57"/>
      <c r="D640" s="52">
        <v>410</v>
      </c>
      <c r="E640" s="52" t="str">
        <f t="shared" si="17"/>
        <v/>
      </c>
    </row>
    <row r="641" spans="1:5" hidden="1">
      <c r="A641" s="56" t="s">
        <v>827</v>
      </c>
      <c r="B641" s="50" t="s">
        <v>288</v>
      </c>
      <c r="C641" s="57"/>
      <c r="D641" s="52">
        <v>170</v>
      </c>
      <c r="E641" s="52" t="str">
        <f t="shared" si="17"/>
        <v/>
      </c>
    </row>
    <row r="642" spans="1:5" hidden="1">
      <c r="A642" s="56" t="s">
        <v>828</v>
      </c>
      <c r="B642" s="50" t="s">
        <v>288</v>
      </c>
      <c r="C642" s="57"/>
      <c r="D642" s="52">
        <v>280</v>
      </c>
      <c r="E642" s="52" t="str">
        <f t="shared" si="17"/>
        <v/>
      </c>
    </row>
    <row r="643" spans="1:5">
      <c r="A643" s="56" t="s">
        <v>829</v>
      </c>
      <c r="B643" s="50" t="s">
        <v>10</v>
      </c>
      <c r="C643" s="57">
        <v>22</v>
      </c>
      <c r="D643" s="52">
        <v>0</v>
      </c>
      <c r="E643" s="52">
        <f t="shared" si="17"/>
        <v>0</v>
      </c>
    </row>
    <row r="644" spans="1:5" hidden="1">
      <c r="A644" s="56" t="s">
        <v>830</v>
      </c>
      <c r="B644" s="50" t="s">
        <v>288</v>
      </c>
      <c r="C644" s="57"/>
      <c r="D644" s="52">
        <v>160</v>
      </c>
      <c r="E644" s="52" t="str">
        <f t="shared" si="17"/>
        <v/>
      </c>
    </row>
    <row r="645" spans="1:5" hidden="1">
      <c r="A645" s="56" t="s">
        <v>831</v>
      </c>
      <c r="B645" s="50" t="s">
        <v>288</v>
      </c>
      <c r="C645" s="57"/>
      <c r="D645" s="52">
        <v>170</v>
      </c>
      <c r="E645" s="52" t="str">
        <f t="shared" si="17"/>
        <v/>
      </c>
    </row>
    <row r="646" spans="1:5">
      <c r="A646" s="56" t="s">
        <v>832</v>
      </c>
      <c r="B646" s="50" t="s">
        <v>288</v>
      </c>
      <c r="C646" s="57">
        <v>2</v>
      </c>
      <c r="D646" s="52">
        <v>0</v>
      </c>
      <c r="E646" s="52">
        <f t="shared" si="17"/>
        <v>0</v>
      </c>
    </row>
    <row r="647" spans="1:5" hidden="1">
      <c r="A647" s="56" t="s">
        <v>272</v>
      </c>
      <c r="B647" s="50" t="s">
        <v>288</v>
      </c>
      <c r="C647" s="57"/>
      <c r="D647" s="52">
        <v>0</v>
      </c>
      <c r="E647" s="52" t="str">
        <f t="shared" si="17"/>
        <v/>
      </c>
    </row>
    <row r="648" spans="1:5" hidden="1">
      <c r="A648" s="56" t="s">
        <v>272</v>
      </c>
      <c r="B648" s="50" t="s">
        <v>288</v>
      </c>
      <c r="C648" s="57"/>
      <c r="D648" s="52">
        <v>0</v>
      </c>
      <c r="E648" s="52" t="str">
        <f t="shared" si="17"/>
        <v/>
      </c>
    </row>
    <row r="649" spans="1:5">
      <c r="C649" s="57"/>
    </row>
    <row r="650" spans="1:5">
      <c r="A650" s="74"/>
      <c r="B650" s="75"/>
      <c r="C650" s="76"/>
      <c r="D650" s="77"/>
      <c r="E650" s="77"/>
    </row>
    <row r="652" spans="1:5">
      <c r="A652" s="60" t="s">
        <v>833</v>
      </c>
      <c r="D652"/>
      <c r="E652" s="78">
        <f>SUM(E6:E648)</f>
        <v>0</v>
      </c>
    </row>
    <row r="653" spans="1:5">
      <c r="A653" s="79"/>
      <c r="B653" s="80"/>
      <c r="C653" s="76"/>
      <c r="D653" s="77"/>
      <c r="E653" s="81"/>
    </row>
    <row r="654" spans="1:5">
      <c r="A654"/>
      <c r="B654"/>
      <c r="C654"/>
      <c r="D654"/>
      <c r="E654" s="82"/>
    </row>
    <row r="655" spans="1:5">
      <c r="A655" s="83" t="s">
        <v>834</v>
      </c>
      <c r="B655"/>
      <c r="C655"/>
      <c r="D655"/>
      <c r="E655" s="78">
        <v>0</v>
      </c>
    </row>
    <row r="656" spans="1:5">
      <c r="A656" s="79"/>
      <c r="B656" s="80"/>
      <c r="C656" s="80"/>
      <c r="D656" s="80"/>
      <c r="E656" s="84"/>
    </row>
    <row r="657" spans="1:5" s="85" customFormat="1" ht="13.5" thickBot="1">
      <c r="A657" s="56"/>
      <c r="B657" s="50"/>
      <c r="C657" s="53"/>
      <c r="D657" s="52"/>
      <c r="E657" s="52"/>
    </row>
    <row r="658" spans="1:5" s="85" customFormat="1" ht="13.5" thickBot="1">
      <c r="A658" s="60" t="s">
        <v>835</v>
      </c>
      <c r="B658" s="50"/>
      <c r="C658" s="53"/>
      <c r="D658" s="52"/>
      <c r="E658" s="86">
        <f>SUM(E652,E655)</f>
        <v>0</v>
      </c>
    </row>
    <row r="659" spans="1:5" s="85" customFormat="1" ht="13.5" thickBot="1">
      <c r="A659" s="87" t="s">
        <v>836</v>
      </c>
      <c r="B659" s="50"/>
      <c r="C659" s="53"/>
      <c r="D659" s="52"/>
      <c r="E659" s="52">
        <f>PRODUCT(E658*0.27)</f>
        <v>0</v>
      </c>
    </row>
    <row r="660" spans="1:5" s="85" customFormat="1" ht="13.5" thickBot="1">
      <c r="A660" s="60" t="s">
        <v>837</v>
      </c>
      <c r="B660" s="50"/>
      <c r="C660" s="53"/>
      <c r="D660" s="52"/>
      <c r="E660" s="88">
        <f>E658+E659</f>
        <v>0</v>
      </c>
    </row>
    <row r="661" spans="1:5" s="85" customFormat="1">
      <c r="A661" s="89"/>
      <c r="B661" s="50"/>
      <c r="C661" s="53"/>
      <c r="D661" s="52"/>
      <c r="E661" s="52"/>
    </row>
    <row r="662" spans="1:5" s="85" customFormat="1">
      <c r="A662" s="56"/>
      <c r="B662" s="50"/>
      <c r="C662" s="53"/>
      <c r="D662" s="52"/>
      <c r="E662" s="52"/>
    </row>
    <row r="663" spans="1:5" s="85" customFormat="1">
      <c r="A663" s="90"/>
      <c r="B663" s="91"/>
      <c r="C663" s="57"/>
      <c r="D663" s="92"/>
      <c r="E663" s="92"/>
    </row>
    <row r="664" spans="1:5" s="85" customFormat="1">
      <c r="A664" s="90"/>
      <c r="B664" s="91"/>
      <c r="C664" s="57"/>
      <c r="D664" s="92"/>
      <c r="E664" s="92"/>
    </row>
    <row r="665" spans="1:5" s="85" customFormat="1">
      <c r="A665" s="90"/>
      <c r="B665" s="91"/>
      <c r="C665" s="57"/>
      <c r="D665" s="92"/>
      <c r="E665" s="92"/>
    </row>
    <row r="666" spans="1:5" s="85" customFormat="1">
      <c r="A666" s="90"/>
      <c r="B666" s="91"/>
      <c r="C666" s="57"/>
      <c r="D666" s="92"/>
      <c r="E666" s="92"/>
    </row>
    <row r="667" spans="1:5" s="85" customFormat="1">
      <c r="A667" s="90"/>
      <c r="B667" s="91"/>
      <c r="C667" s="57"/>
      <c r="D667" s="92"/>
      <c r="E667" s="92"/>
    </row>
    <row r="668" spans="1:5" s="85" customFormat="1">
      <c r="A668" s="90"/>
      <c r="B668" s="91"/>
      <c r="C668" s="57"/>
      <c r="D668" s="92"/>
      <c r="E668" s="92"/>
    </row>
    <row r="669" spans="1:5" s="85" customFormat="1">
      <c r="A669" s="90"/>
      <c r="B669" s="91"/>
      <c r="C669" s="57"/>
      <c r="D669" s="92"/>
      <c r="E669" s="92"/>
    </row>
    <row r="670" spans="1:5" s="85" customFormat="1">
      <c r="A670" s="90"/>
      <c r="B670" s="91"/>
      <c r="C670" s="57"/>
      <c r="D670" s="92"/>
      <c r="E670" s="92"/>
    </row>
    <row r="671" spans="1:5" s="85" customFormat="1">
      <c r="A671" s="90"/>
      <c r="B671" s="91"/>
      <c r="C671" s="57"/>
      <c r="D671" s="92"/>
      <c r="E671" s="92"/>
    </row>
    <row r="672" spans="1:5">
      <c r="A672" s="90"/>
      <c r="B672" s="91"/>
      <c r="C672" s="57"/>
      <c r="D672" s="92"/>
      <c r="E672" s="92"/>
    </row>
    <row r="673" spans="1:5">
      <c r="A673" s="90"/>
      <c r="B673" s="91"/>
      <c r="C673" s="57"/>
      <c r="D673" s="92"/>
      <c r="E673" s="92"/>
    </row>
    <row r="674" spans="1:5">
      <c r="A674" s="90"/>
      <c r="B674" s="91"/>
      <c r="C674" s="57"/>
      <c r="D674" s="92"/>
      <c r="E674" s="92"/>
    </row>
    <row r="675" spans="1:5">
      <c r="A675" s="90"/>
      <c r="B675" s="91"/>
      <c r="C675" s="57"/>
      <c r="D675" s="92"/>
      <c r="E675" s="92"/>
    </row>
    <row r="676" spans="1:5">
      <c r="A676" s="90"/>
      <c r="B676" s="91"/>
      <c r="C676" s="57"/>
      <c r="D676" s="92"/>
      <c r="E676" s="92"/>
    </row>
    <row r="677" spans="1:5">
      <c r="A677" s="90"/>
      <c r="B677" s="91"/>
      <c r="C677" s="57"/>
      <c r="D677" s="92"/>
      <c r="E677" s="92"/>
    </row>
    <row r="678" spans="1:5">
      <c r="A678" s="90"/>
      <c r="B678" s="91"/>
      <c r="C678" s="57"/>
      <c r="D678" s="92"/>
      <c r="E678" s="92"/>
    </row>
  </sheetData>
  <dataConsolidate/>
  <pageMargins left="0.59055118110236227" right="0.59055118110236227" top="1.0236220472440944" bottom="1.7322834645669292" header="0.31496062992125984" footer="0.9055118110236221"/>
  <pageSetup paperSize="9" orientation="portrait" horizontalDpi="300" verticalDpi="300" r:id="rId1"/>
  <headerFooter alignWithMargins="0">
    <oddHeader xml:space="preserve">&amp;CAutomata öntözőrendszer
Gödöllő, Palotakert Bölcsőde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27</vt:i4>
      </vt:variant>
    </vt:vector>
  </HeadingPairs>
  <TitlesOfParts>
    <vt:vector size="35" baseType="lpstr">
      <vt:lpstr>Főösszesítő</vt:lpstr>
      <vt:lpstr>Bontás</vt:lpstr>
      <vt:lpstr>Nagy udvar</vt:lpstr>
      <vt:lpstr>I. Kis udvar</vt:lpstr>
      <vt:lpstr>II. Kis udvar</vt:lpstr>
      <vt:lpstr>Kertészeti munkák</vt:lpstr>
      <vt:lpstr>Vízes Játszótér</vt:lpstr>
      <vt:lpstr>Öntözés</vt:lpstr>
      <vt:lpstr>Bontás_01</vt:lpstr>
      <vt:lpstr>Öntözés!Kritériumok</vt:lpstr>
      <vt:lpstr>'Vízes Játszótér'!Kritériumok</vt:lpstr>
      <vt:lpstr>Bontás!Nyomtatási_terület</vt:lpstr>
      <vt:lpstr>Főösszesítő!Nyomtatási_terület</vt:lpstr>
      <vt:lpstr>'I. Kis udvar'!Nyomtatási_terület</vt:lpstr>
      <vt:lpstr>'II. Kis udvar'!Nyomtatási_terület</vt:lpstr>
      <vt:lpstr>'Kertészeti munkák'!Nyomtatási_terület</vt:lpstr>
      <vt:lpstr>'Nagy udvar'!Nyomtatási_terület</vt:lpstr>
      <vt:lpstr>Udvar_11</vt:lpstr>
      <vt:lpstr>Udvar_13</vt:lpstr>
      <vt:lpstr>Udvar_14</vt:lpstr>
      <vt:lpstr>Udvar_15</vt:lpstr>
      <vt:lpstr>Udvar_16</vt:lpstr>
      <vt:lpstr>Udvar_17</vt:lpstr>
      <vt:lpstr>Udvar_21</vt:lpstr>
      <vt:lpstr>Udvar_23</vt:lpstr>
      <vt:lpstr>Udvar_24</vt:lpstr>
      <vt:lpstr>Udvar_25</vt:lpstr>
      <vt:lpstr>Udvar_26</vt:lpstr>
      <vt:lpstr>Udvar_27</vt:lpstr>
      <vt:lpstr>Udvar_31</vt:lpstr>
      <vt:lpstr>Udvar_33</vt:lpstr>
      <vt:lpstr>Udvar_34</vt:lpstr>
      <vt:lpstr>Udvar_35</vt:lpstr>
      <vt:lpstr>Udvar_36</vt:lpstr>
      <vt:lpstr>Udvar_37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Vadon Béla</dc:creator>
  <cp:lastModifiedBy>Dr. Vári Enikő</cp:lastModifiedBy>
  <cp:lastPrinted>2017-03-29T08:35:49Z</cp:lastPrinted>
  <dcterms:created xsi:type="dcterms:W3CDTF">2004-01-05T08:44:34Z</dcterms:created>
  <dcterms:modified xsi:type="dcterms:W3CDTF">2017-04-25T09:34:26Z</dcterms:modified>
</cp:coreProperties>
</file>